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30" tabRatio="944"/>
  </bookViews>
  <sheets>
    <sheet name="99-CONTÍNUO" sheetId="1" r:id="rId1"/>
    <sheet name="99.1-UNIF_EQUIP - CONTÍNUO" sheetId="2" r:id="rId2"/>
    <sheet name="100-AUX. SERVIÇOS ALIMENTAÇÃO" sheetId="3" r:id="rId3"/>
    <sheet name="100.1-UNIF_EQUIP-AUX.SERV.ALIM." sheetId="4" r:id="rId4"/>
    <sheet name="101-SERVENTE DE OBRAS" sheetId="5" r:id="rId5"/>
    <sheet name="101.1-UNIF_EQUIP-SERV. DE OBRAS" sheetId="6" r:id="rId6"/>
    <sheet name="102-OPERADOR DE CÂMARAS FRIAS" sheetId="7" r:id="rId7"/>
    <sheet name="102.1-UNIF_EQUIP-OP. CÂM. FRIAS" sheetId="8" r:id="rId8"/>
    <sheet name="103-ENCANADOR" sheetId="9" r:id="rId9"/>
    <sheet name="103.1-UNIF_EQUIP - ENCANADOR" sheetId="10" r:id="rId10"/>
    <sheet name="104-CARPINTEIRO" sheetId="11" r:id="rId11"/>
    <sheet name="104.1-UNIF_EQUIP - CARPINTEIRO" sheetId="12" r:id="rId12"/>
    <sheet name="105-COZINHEIRO" sheetId="13" r:id="rId13"/>
    <sheet name="105.1-UNIF_EQUIP - COZINHEIRO" sheetId="14" r:id="rId14"/>
    <sheet name="106-ELETRICISTA DE INST." sheetId="15" r:id="rId15"/>
    <sheet name="106.1-UNIF_EQUIP-ELET. DE INST." sheetId="16" r:id="rId16"/>
    <sheet name="107-INSPETOR DE ALUNO - 32h" sheetId="17" r:id="rId17"/>
    <sheet name="107.1-UNIF_EQUIP-INSP. DE ALUNO" sheetId="35" r:id="rId18"/>
    <sheet name="108-INSPETOR DE ALUNO - 44h" sheetId="18" r:id="rId19"/>
    <sheet name="108.1-UNIF_EQUIP-INSP. DE ALUNO" sheetId="19" r:id="rId20"/>
    <sheet name="109-MOTORISTA DE CAMINHÃO" sheetId="20" r:id="rId21"/>
    <sheet name="109.1-UNIF_EQUIP-MOT. CAMINHÃO" sheetId="21" r:id="rId22"/>
    <sheet name="110-OPERADOR DE MÁQ. COPIADORA" sheetId="22" r:id="rId23"/>
    <sheet name="110.1-UNIF_EQUIP - OP.MÁQ.COP." sheetId="23" r:id="rId24"/>
    <sheet name="111-PEDREIRO" sheetId="24" r:id="rId25"/>
    <sheet name="111.1-UNIF_EQUIP - PEDREIRO" sheetId="25" r:id="rId26"/>
    <sheet name="112-PINTOR DE OBRAS" sheetId="26" r:id="rId27"/>
    <sheet name="112.1-UNIF_EQUIP-PINT. OBRAS" sheetId="27" r:id="rId28"/>
    <sheet name="113-TRABALHADOR AGROPECUÁRIO" sheetId="28" r:id="rId29"/>
    <sheet name="113.1-UNIF_EQUIP-TRAB. AGROP." sheetId="29" r:id="rId30"/>
    <sheet name="114-TRATORISTA AGRÍCOLA" sheetId="30" r:id="rId31"/>
    <sheet name="114.1-UNIF_EQUIP - TRAT. AGRÍC." sheetId="31" r:id="rId32"/>
    <sheet name="115-OPERADOR DE ETA" sheetId="32" r:id="rId33"/>
    <sheet name="115.1-UNIF_EQUIP - OP. DE ETA" sheetId="33" r:id="rId34"/>
    <sheet name="RESUMO GERAL" sheetId="34" r:id="rId35"/>
  </sheets>
  <definedNames>
    <definedName name="_xlnm.Print_Area" localSheetId="2">'100-AUX. SERVIÇOS ALIMENTAÇÃO'!$A$1:$K$158</definedName>
    <definedName name="_xlnm.Print_Area" localSheetId="4">'101-SERVENTE DE OBRAS'!$A$1:$K$158</definedName>
    <definedName name="_xlnm.Print_Area" localSheetId="6">'102-OPERADOR DE CÂMARAS FRIAS'!$A$1:$K$158</definedName>
    <definedName name="_xlnm.Print_Area" localSheetId="8">'103-ENCANADOR'!$A$1:$K$158</definedName>
    <definedName name="_xlnm.Print_Area" localSheetId="10">'104-CARPINTEIRO'!$A$1:$K$158</definedName>
    <definedName name="_xlnm.Print_Area" localSheetId="12">'105-COZINHEIRO'!$A$1:$K$158</definedName>
    <definedName name="_xlnm.Print_Area" localSheetId="14">'106-ELETRICISTA DE INST.'!$A$1:$K$158</definedName>
    <definedName name="_xlnm.Print_Area" localSheetId="16">'107-INSPETOR DE ALUNO - 32h'!$A$1:$K$132</definedName>
    <definedName name="_xlnm.Print_Area" localSheetId="18">'108-INSPETOR DE ALUNO - 44h'!$A$1:$K$158</definedName>
    <definedName name="_xlnm.Print_Area" localSheetId="20">'109-MOTORISTA DE CAMINHÃO'!$A$1:$K$158</definedName>
    <definedName name="_xlnm.Print_Area" localSheetId="22">'110-OPERADOR DE MÁQ. COPIADORA'!$A$1:$K$158</definedName>
    <definedName name="_xlnm.Print_Area" localSheetId="24">'111-PEDREIRO'!$A$1:$K$158</definedName>
    <definedName name="_xlnm.Print_Area" localSheetId="26">'112-PINTOR DE OBRAS'!$A$1:$K$158</definedName>
    <definedName name="_xlnm.Print_Area" localSheetId="28">'113-TRABALHADOR AGROPECUÁRIO'!$A$1:$K$158</definedName>
    <definedName name="_xlnm.Print_Area" localSheetId="30">'114-TRATORISTA AGRÍCOLA'!$A$1:$K$158</definedName>
    <definedName name="_xlnm.Print_Area" localSheetId="32">'115-OPERADOR DE ETA'!$A$1:$K$158</definedName>
    <definedName name="_xlnm.Print_Area" localSheetId="0">'99-CONTÍNUO'!$A$1:$K$158</definedName>
    <definedName name="Excel_BuiltIn_Print_Area_1_2">#REF!</definedName>
    <definedName name="Excel_BuiltIn_Print_Area_2_2">#REF!</definedName>
    <definedName name="Teste">#REF!</definedName>
  </definedNames>
  <calcPr calcId="144525"/>
</workbook>
</file>

<file path=xl/sharedStrings.xml><?xml version="1.0" encoding="utf-8"?>
<sst xmlns="http://schemas.openxmlformats.org/spreadsheetml/2006/main" count="370">
  <si>
    <t>PLANILHA DE CUSTOS E FORMAÇÃO DE PREÇOS</t>
  </si>
  <si>
    <t xml:space="preserve">Processo nº: </t>
  </si>
  <si>
    <t>Razão Social:</t>
  </si>
  <si>
    <t xml:space="preserve">Pregão nº: </t>
  </si>
  <si>
    <t>CNPJ:</t>
  </si>
  <si>
    <t>DISCRIMINAÇÃO DOS SERVIÇOS (DADOS REFERENTES À CONTRATAÇÃO)</t>
  </si>
  <si>
    <t>INFORMAÇÕES E DADOS PARA CÁLCULO</t>
  </si>
  <si>
    <t>A</t>
  </si>
  <si>
    <t>Data de apresentação da proposta (dia/mês/ano)</t>
  </si>
  <si>
    <t>Informar a Data da Apresentação da Proposta</t>
  </si>
  <si>
    <t>B</t>
  </si>
  <si>
    <t>Município/ UF</t>
  </si>
  <si>
    <t>SÃO CRISTÓVÃO/SE</t>
  </si>
  <si>
    <t>C</t>
  </si>
  <si>
    <t>Ano Acordo, Convenção ou Sentença Normativa em Dissídio Coletivo</t>
  </si>
  <si>
    <t>SE000094/2023</t>
  </si>
  <si>
    <t>D</t>
  </si>
  <si>
    <t>Nº de meses de execução contratual</t>
  </si>
  <si>
    <t>IDENTIFICAÇÃO DO SERVIÇO</t>
  </si>
  <si>
    <t>GRUPO:____  ITEM:_____</t>
  </si>
  <si>
    <t>Unidade de medida</t>
  </si>
  <si>
    <t>Posto</t>
  </si>
  <si>
    <t>Carga horária:</t>
  </si>
  <si>
    <t>44 horas semanais</t>
  </si>
  <si>
    <t>MÃO-DE-OBRA  VINCULADA À EXECUÇÃO CONTRATUAL</t>
  </si>
  <si>
    <t>Dados complementares para composição dos custos referente à mão-de-obra</t>
  </si>
  <si>
    <t>Tipo do serviço</t>
  </si>
  <si>
    <t>APOIO ADMINISTRATIVO</t>
  </si>
  <si>
    <t>Classificação Brasileira de Ocupações (CBO)</t>
  </si>
  <si>
    <t>4122-05</t>
  </si>
  <si>
    <t>Salário Normativo da Categoria Profissional</t>
  </si>
  <si>
    <t xml:space="preserve">Categoria profissional </t>
  </si>
  <si>
    <t>CONTÍNUO</t>
  </si>
  <si>
    <t>Data base da categoria</t>
  </si>
  <si>
    <t>01/05/2023</t>
  </si>
  <si>
    <t>MÓDULO 01: COMPOSIÇÃO DA REMUNERAÇÃO</t>
  </si>
  <si>
    <t>Composição da remuneração</t>
  </si>
  <si>
    <t>Valor (R$)</t>
  </si>
  <si>
    <t>Salário base</t>
  </si>
  <si>
    <t>Adicional de periculosidade</t>
  </si>
  <si>
    <t>Possui?</t>
  </si>
  <si>
    <t>NÃO</t>
  </si>
  <si>
    <t>Porcentagem:</t>
  </si>
  <si>
    <t>Caso seja previsto este adicional, digitar "SIM" no campo F30 para o cálculo: Salário Base (Campo I29) * Porcentagem (Campo H30); caso não seja previsto, digitar "NÃO"</t>
  </si>
  <si>
    <t>Adicional de Insalubridade</t>
  </si>
  <si>
    <t>-</t>
  </si>
  <si>
    <t>Caso seja previsto este adicional, digitar "SIM" no campo F31 para o cálculo: Salário Mínimo (R$ 1.320,00) * Porcentagem (Campo H31) - conforme cláusula 22ª, §3º da CCT SE000003/2023; caso não seja previsto, digitar "NÃO"</t>
  </si>
  <si>
    <t>TOTAL DA REMUNERAÇÃO – BASE DE CÁLCULO PARA ENCARGOS TRABALHISTAS</t>
  </si>
  <si>
    <t>Soma dos Itens A a C</t>
  </si>
  <si>
    <t>MÓDULO 02: ENCARGOS E BENEFÍCIOS ANUAIS, MENSAIS E DIÁRIOS</t>
  </si>
  <si>
    <t>Submódulo 2.1 - 13º (décimo terceiro) salário e adicional de férias</t>
  </si>
  <si>
    <t>2.1</t>
  </si>
  <si>
    <t>13º salário e adicional de férias</t>
  </si>
  <si>
    <t>(%)</t>
  </si>
  <si>
    <t xml:space="preserve">13º salário </t>
  </si>
  <si>
    <r>
      <rPr>
        <sz val="10"/>
        <color rgb="FF333333"/>
        <rFont val="Arial"/>
        <charset val="134"/>
      </rPr>
      <t xml:space="preserve">Cálculo = 1/12 </t>
    </r>
    <r>
      <rPr>
        <sz val="10"/>
        <color rgb="FF333333"/>
        <rFont val="SimSun"/>
        <charset val="134"/>
      </rPr>
      <t>≅</t>
    </r>
    <r>
      <rPr>
        <sz val="10"/>
        <color rgb="FF333333"/>
        <rFont val="Arial"/>
        <charset val="134"/>
      </rPr>
      <t xml:space="preserve"> 8,33% (Campo I37) x Total da Remuneração (Campo I32)</t>
    </r>
  </si>
  <si>
    <t>Férias e Adicional de Férias</t>
  </si>
  <si>
    <t>Cálculo = 12,10% (Férias e Adicional de Férias) x Total da Remuneração (Campo I32)</t>
  </si>
  <si>
    <t xml:space="preserve">TOTAL </t>
  </si>
  <si>
    <t>Soma dos Itens A e B</t>
  </si>
  <si>
    <t>ATENÇÃO: Caso seja renovado o contrato, a partir do segundo ano, o percentual referente à alínea B (Férias e Adicional de Férias) será de 3,025% referente apenas ao adicional, haja vista que a rubrica Férias torna-se custo não renovável.</t>
  </si>
  <si>
    <r>
      <rPr>
        <sz val="10"/>
        <color rgb="FF333333"/>
        <rFont val="Arial"/>
        <charset val="134"/>
      </rPr>
      <t xml:space="preserve">Férias: 1 salário x (1/11) = 0,0909 </t>
    </r>
    <r>
      <rPr>
        <sz val="10"/>
        <color rgb="FF333333"/>
        <rFont val="SimSun"/>
        <charset val="134"/>
      </rPr>
      <t>≅</t>
    </r>
    <r>
      <rPr>
        <sz val="10"/>
        <color rgb="FF333333"/>
        <rFont val="Arial"/>
        <charset val="134"/>
      </rPr>
      <t xml:space="preserve"> 9,075%
Adicional de férias: (1 salário/3) x (1/11 meses) = 0,0303 </t>
    </r>
    <r>
      <rPr>
        <sz val="10"/>
        <color rgb="FF333333"/>
        <rFont val="SimSun"/>
        <charset val="134"/>
      </rPr>
      <t>≅</t>
    </r>
    <r>
      <rPr>
        <sz val="10"/>
        <color rgb="FF333333"/>
        <rFont val="Arial"/>
        <charset val="134"/>
      </rPr>
      <t xml:space="preserve"> 3,025%</t>
    </r>
  </si>
  <si>
    <t>Submódulo 2.2 - Encargos previdenciários (GPS), Fundo de Garantia por Tempo de Serviço (FGTS) e outras contribuições</t>
  </si>
  <si>
    <t>2.2</t>
  </si>
  <si>
    <t>GPS, FGTS e outras contribuições</t>
  </si>
  <si>
    <t>INSS</t>
  </si>
  <si>
    <t>Cálculo = Percentual Legal de 20% (Campo I44) x Total da Remuneração (Campo I32 + I39)</t>
  </si>
  <si>
    <t>Salário Educação</t>
  </si>
  <si>
    <t>Cálculo = Percentual Legal de 2,50% (Campo I45) x Total da Remuneração (Campo I32 + I39)</t>
  </si>
  <si>
    <t>Seguro Acidente do Trabalho (RATxFAP)</t>
  </si>
  <si>
    <t>RAT</t>
  </si>
  <si>
    <t>FAP</t>
  </si>
  <si>
    <t>Cálculo = Multiplicção dos Fatores RAT x FAP - Valor que poderá ser no máximo de 3% (Campo I46) x Total da Remuneração (Campo I32 + I39)</t>
  </si>
  <si>
    <t>SESC ou SESI</t>
  </si>
  <si>
    <t>Cálculo = Percentual Legal de 1,50% (Campo I47) x Total da Remuneração (Campo I32 + I39)</t>
  </si>
  <si>
    <t>E</t>
  </si>
  <si>
    <t>SENAI ou SENAC</t>
  </si>
  <si>
    <t>Cálculo = Percentual Legal de 1,00% (Campo I48) x Total da Remuneração (Campo I32 + I39)</t>
  </si>
  <si>
    <t>F</t>
  </si>
  <si>
    <t>SEBRAE</t>
  </si>
  <si>
    <t>Cálculo = Percentual Legal de 0,60% (Campo I49) x Total da Remuneração (Campo I32 + I39)</t>
  </si>
  <si>
    <t>G</t>
  </si>
  <si>
    <t>INCRA</t>
  </si>
  <si>
    <t>Cálculo = Percentual Legal de 0,20% (Campo I50) x Total da Remuneração (Campo I32 + I39)</t>
  </si>
  <si>
    <t>H</t>
  </si>
  <si>
    <t>FGTS</t>
  </si>
  <si>
    <t>Cálculo = Percentual Legal de 8,00% (Campo I51) x Total da Remuneração (Campo I32 + I39)</t>
  </si>
  <si>
    <t>TOTAL</t>
  </si>
  <si>
    <t>Soma dos Itens A a H</t>
  </si>
  <si>
    <t>ATENÇÃO: A empresa deverá comprovar o índice referente ao seu Fator Acidentário de Prevenção (FAP)</t>
  </si>
  <si>
    <t>Submódulo 2.3 - Benefícios Mensais e Diários</t>
  </si>
  <si>
    <t>2.3</t>
  </si>
  <si>
    <t>Benefícios Mensais e Diários</t>
  </si>
  <si>
    <t>Transporte - Custeio pelo Empregador</t>
  </si>
  <si>
    <t>Será fornecido?</t>
  </si>
  <si>
    <t>Valor</t>
  </si>
  <si>
    <t>Passagens</t>
  </si>
  <si>
    <t>Dias</t>
  </si>
  <si>
    <t>Desconto</t>
  </si>
  <si>
    <t>Caso não seja previsto Auxílio Transporte, digitar "NÃO" no Campo D58</t>
  </si>
  <si>
    <t>SIM</t>
  </si>
  <si>
    <t>Caso seja previsto Auxílio Transporte, digitar "SIM" no campo D58 para o cálculo: Valor Unitário da Passagem (Campo E58) x Quant. (Campo F58) x Total de Dias (Campo G58) - Desconto (6% do Total da Remuneração - Campo I29)</t>
  </si>
  <si>
    <t>Vale Refeição / Alimentação</t>
  </si>
  <si>
    <t>% de desconto</t>
  </si>
  <si>
    <t>Caso não seja previsto Auxílio Alimentaçõ/Refeição, digitar "NÃO" no Campo E60</t>
  </si>
  <si>
    <t>Caso seja previsto Auxílio Alimentação/Refeição, digitar "SIM" no campo E60 para o cálculo: Valor Unitário do Vale (Campo F60) x Total de Dias (Campo G60) - Desconto (Campo H60, verificar se há ou não desconto na CCT e aplicar)</t>
  </si>
  <si>
    <t>Assistência Social Familiar</t>
  </si>
  <si>
    <t>Clásula 11ª, parágrafo 4º do Termo Aditivo SE 000008/2023</t>
  </si>
  <si>
    <t>Benefício Social Familiar</t>
  </si>
  <si>
    <t>Cláusula 12ª, parágrafo 2º do Termo Aditivo SE000008/2023</t>
  </si>
  <si>
    <t>Soma dos Itens A a D</t>
  </si>
  <si>
    <t>QUADRO RESUMO DO MÓDULO 2 - ENCARGOS E BENEFÍCIOS ANUAIS, MENSAIS E DIÁRIOS</t>
  </si>
  <si>
    <t>Encargos e Benefícios Anuais, Mensais e Diários</t>
  </si>
  <si>
    <t>13º (décimo terceiro) Salário e Adicional de Férias</t>
  </si>
  <si>
    <t>Soma do Total do Módulo 2.1 extraída do Campo I39</t>
  </si>
  <si>
    <t>Soma do Total do Módulo 2.2 extraída do Campo J52</t>
  </si>
  <si>
    <t>Soma do Total do Módulo 2.3 extraída do Campo I63</t>
  </si>
  <si>
    <t>Soma dos Itens 2.1 + 2.2 + 2.3</t>
  </si>
  <si>
    <t xml:space="preserve">MÓDULO 03: PROVISÃO PARA RESCISÃO </t>
  </si>
  <si>
    <t>Provisão para Rescisão</t>
  </si>
  <si>
    <t>Aviso Prévio Indenizado</t>
  </si>
  <si>
    <t>Cálculo = Percentual do Campo I77 x Base de Cálculo (I32+I39+J51+I63)</t>
  </si>
  <si>
    <t>Incidência do FGTS sobre o Aviso Prévio Indenizado</t>
  </si>
  <si>
    <t>Como já há incidência do FGTS na base de cálculo do item anterior, este campo deverá ser zerado.</t>
  </si>
  <si>
    <t>Multa do FGTS sobre o Aviso Prévio Indenizado</t>
  </si>
  <si>
    <t>Cálculo = Percentual do Campo I79 x Remuneração (I32)</t>
  </si>
  <si>
    <t>Aviso Prévio Trabalhado</t>
  </si>
  <si>
    <t>Cálculo = Percentual do Campo I80 x Base de Cálculo (I32+I73)</t>
  </si>
  <si>
    <t>Incidência do FGTS sobre o Aviso Prévio Trabalhado</t>
  </si>
  <si>
    <t>Multa do FGTS sobre o Aviso Prévio Trabalhado</t>
  </si>
  <si>
    <t>Cálculo = Percentual do Campo I82 x Remuneração (I32)</t>
  </si>
  <si>
    <t>Soma dos Itens A a F</t>
  </si>
  <si>
    <t>MÓDULO 04: CUSTO DE REPOSIÇÃO DO PROFISSIONAL AUSENTE</t>
  </si>
  <si>
    <t>Submódulo 4.1 - Ausências Legais</t>
  </si>
  <si>
    <t>4.1</t>
  </si>
  <si>
    <t>Substituto nas Ausências Legais</t>
  </si>
  <si>
    <t>Substituto na Cobertura de Férias</t>
  </si>
  <si>
    <t>Cálculo = Percentual do Campo I88 x Base de Cálculo (I32+I73+I83)</t>
  </si>
  <si>
    <t>Substituto na Cobertura das Ausências Legais</t>
  </si>
  <si>
    <t>Cálculo = Percentual do Campo I89 x Base de Cálculo (I32+I73+I83)</t>
  </si>
  <si>
    <t>Substituto na Cobertura de Licença-Paternidade</t>
  </si>
  <si>
    <t>Cálculo = Percentual do Campo I90 x Base de Cálculo (I32+I73+I83)</t>
  </si>
  <si>
    <t>Substituto na Cobertura das Ausências por Acidente de Trabalho</t>
  </si>
  <si>
    <t>Cálculo = Percentual do Campo I91 x Base de Cálculo (I32+I73+I83)</t>
  </si>
  <si>
    <t>Substituto na Cobertura de Afastamento Maternidade</t>
  </si>
  <si>
    <t>Cálculo = Percentual do Campo I92 x Base de Cálculo (I32+I73+I83)</t>
  </si>
  <si>
    <t>Substituto na Cobertura de Outras Ausências (especificar)</t>
  </si>
  <si>
    <t>Cálculo = Percentual do Campo I93 x Base de Cálculo (I32+I73+I83)</t>
  </si>
  <si>
    <t>MÓDULO 05: INSUMOS DIVERSOS</t>
  </si>
  <si>
    <t>Insumos Diversos</t>
  </si>
  <si>
    <t>Uniformes ( custo mensal por empregado )</t>
  </si>
  <si>
    <t>Cálculo = Valor total dos uniformes / 12 meses</t>
  </si>
  <si>
    <t>Equipamentos (custo mensal por empregado)</t>
  </si>
  <si>
    <t>Cálculo = Valor total dos equipamentos / 12 meses</t>
  </si>
  <si>
    <t>MÓDULO 6: CUSTOS INDIRETOS, TRIBUTOS E LUCRO</t>
  </si>
  <si>
    <t>Custos Indiretos, Tributos e Lucro</t>
  </si>
  <si>
    <t>Custos indiretos</t>
  </si>
  <si>
    <t>Cálculo = % (Campo I104) x Módulo 1 a 5 (Campo I120)</t>
  </si>
  <si>
    <t>Lucro</t>
  </si>
  <si>
    <t>Cálculo = % (Campo I105) x Módulo 1 a 5 (Campo I120)</t>
  </si>
  <si>
    <t>Tributos</t>
  </si>
  <si>
    <t>C.1</t>
  </si>
  <si>
    <t>Tributos Federais</t>
  </si>
  <si>
    <t>PIS</t>
  </si>
  <si>
    <t>Cálculo = [(I120 + J104 + J105) / (1 - I110)] x I107</t>
  </si>
  <si>
    <t>C.2</t>
  </si>
  <si>
    <t>COFINS</t>
  </si>
  <si>
    <t>Cálculo = [(I120 + J104 + J105) / (1 - I110)] x I108</t>
  </si>
  <si>
    <t>C.3</t>
  </si>
  <si>
    <t>Tibutos Municipais</t>
  </si>
  <si>
    <t>ISS</t>
  </si>
  <si>
    <t>Cálculo = [(I120 + J104 + J105) / (1 - I110)] x I109</t>
  </si>
  <si>
    <t>Soma dos itens A a C</t>
  </si>
  <si>
    <t>QUADRO RESUMO DO CUSTO POR EMPREGADO</t>
  </si>
  <si>
    <t>Mão-de-obra vinculada  à execução contratual (valor por empregado)</t>
  </si>
  <si>
    <t>Módulo 1 - Composição da Remuneração</t>
  </si>
  <si>
    <t>Cálculo = Soma do Módulo 1 extraído do Campo I32</t>
  </si>
  <si>
    <t>Módulo 2 - Encargos e Benefícios Anuais, Mensais e Diários</t>
  </si>
  <si>
    <t>Cálculo = Soma do Módulo 2 extraído do Campo I73</t>
  </si>
  <si>
    <t>Módulo 3 - Provisão para rescisão</t>
  </si>
  <si>
    <t>Cálculo = Soma do Módulo 3 extraído do Campo I83</t>
  </si>
  <si>
    <t>Módulo 4 – Custo de Reposição do Profissional Ausente</t>
  </si>
  <si>
    <t>Cálculo = Soma do Módulo 4 extraído do Campo J94</t>
  </si>
  <si>
    <t>Módulo 5 – Insumos Diversos</t>
  </si>
  <si>
    <t>Cálculo = Soma do Módulo 5 extraído do Campo I100</t>
  </si>
  <si>
    <t>SUBTOTAL (A+B+C+D+E)</t>
  </si>
  <si>
    <t>Soma dos Itens A a E</t>
  </si>
  <si>
    <t>Módulo 6 – Custos indiretos, tributos e lucro</t>
  </si>
  <si>
    <t>Cálculo = Soma do Módulo 6 extraído do Campo J110</t>
  </si>
  <si>
    <t>VALOR TOTAL POR EMPREGADO</t>
  </si>
  <si>
    <t>Soma dos Itens A a E + F</t>
  </si>
  <si>
    <t>UNIFORMES</t>
  </si>
  <si>
    <t>ITEM</t>
  </si>
  <si>
    <t>DESCRIÇÃO</t>
  </si>
  <si>
    <t>QUANTIDADE</t>
  </si>
  <si>
    <t>UNID. MEDIDA</t>
  </si>
  <si>
    <t>VALOR UNIT. (R$)</t>
  </si>
  <si>
    <t>VALOR TOTAL (R$)</t>
  </si>
  <si>
    <t>Calça social, na cor usual da empresa, tamanho sob medida</t>
  </si>
  <si>
    <t>UNIDADE</t>
  </si>
  <si>
    <t>Camisa gola polo, manga curta com emblema da empresa, tamanho sob medida</t>
  </si>
  <si>
    <t>Sapato preto social</t>
  </si>
  <si>
    <t>PAR</t>
  </si>
  <si>
    <t>Crachá com cordão, foto e trazer impressa a informação “A serviço do IFS”</t>
  </si>
  <si>
    <t>TOTAL ANUAL</t>
  </si>
  <si>
    <t>TOTAL MENSAL</t>
  </si>
  <si>
    <t>5135-05</t>
  </si>
  <si>
    <t>AUXILIAR NOS SERVIÇOS DE ALIMENTAÇÃO</t>
  </si>
  <si>
    <t>Calça comprida brim, de elástico, na cor branca, tamanho sob medida</t>
  </si>
  <si>
    <t>Camisa brim, manga curta, na cor branca, tipo jaleco, com emblema da empresa, tamanho sob medida.</t>
  </si>
  <si>
    <t>Bota cano médio, em PVC, na cor branca</t>
  </si>
  <si>
    <t>EQUIPAMENTOS</t>
  </si>
  <si>
    <t>Avental em PVC branco, 1,20m x 0,70m</t>
  </si>
  <si>
    <t>Luva de segurança confeccionada em malha de aço inoxidável atóxico de cinco dedos</t>
  </si>
  <si>
    <t>Touca de TNT sanfonada descartável, cor branca, gramatura mínima de 20, com elástico</t>
  </si>
  <si>
    <t>CAIXA C/ 100</t>
  </si>
  <si>
    <t>Máscara cirúrgica descartável, cor branca</t>
  </si>
  <si>
    <t>CAIXA C/ 50</t>
  </si>
  <si>
    <t>Mangote confeccionado em lona para proteção dos braços</t>
  </si>
  <si>
    <t>7170-20</t>
  </si>
  <si>
    <t>SERVENTE DE OBRAS</t>
  </si>
  <si>
    <t>Macacão brim pesado manga curta, com emblema e na cor usual da empresa, tamanho sob medida</t>
  </si>
  <si>
    <t>Calçado de segurança de uso profissional tipo botina</t>
  </si>
  <si>
    <t>Capacete de Segurança, material polietileno de alta densidade, tipo II, aba frontal</t>
  </si>
  <si>
    <t>Óculos de Segurança em policarbonato, lente incolor</t>
  </si>
  <si>
    <t>Respirador descartável tipo peça semifacial filtrante para poeiras, névoas e fumos, classe PFF-2</t>
  </si>
  <si>
    <t>Protetor Auditivo de inserção tipo plug, atenuação mínima de 15 dB, NRRsf</t>
  </si>
  <si>
    <t>Luva de Segurança confeccionada em vaqueta</t>
  </si>
  <si>
    <t>Protetor Solar, bloqueador UVA/UVB, 120g, FPS mínimo de 30</t>
  </si>
  <si>
    <t>8414-56</t>
  </si>
  <si>
    <t>OPERADOR DE CÂMARAS FRIAS</t>
  </si>
  <si>
    <t>Uniforme para câmara fria, corpo inteiro, japona e calça, capaz de proteger tronco e membros do usuário em temperaturas baixíssimas</t>
  </si>
  <si>
    <t>Bota térmica, que garanta a proteção dos pés contra o frio e a umidade</t>
  </si>
  <si>
    <t>Capuz de segurança, tipo ninja, para proteção da cabeça e do pescoço contra o frio e a umidade</t>
  </si>
  <si>
    <t>Luva de segurança para proteção das mãos contra o frio e a umidade</t>
  </si>
  <si>
    <t>SÃO CRISTÕVÃO/SE</t>
  </si>
  <si>
    <t>7241-10</t>
  </si>
  <si>
    <t>ENCANADOR</t>
  </si>
  <si>
    <t>Bota de PVC, cano médio</t>
  </si>
  <si>
    <t>Luva de segurança confeccionada em vaqueta</t>
  </si>
  <si>
    <t>Luvas de PVC , cano longo</t>
  </si>
  <si>
    <t>7155-05</t>
  </si>
  <si>
    <t>CARPINTEIRO</t>
  </si>
  <si>
    <t>Capacete acoplado com protetor facial incolor</t>
  </si>
  <si>
    <t xml:space="preserve"> Avental de raspa de couro 1,00m x 0,60m</t>
  </si>
  <si>
    <t>Máscara respiratória para pós finos Pff1, respirador com válvula, elástico, clip nasal</t>
  </si>
  <si>
    <t>Manga de raspa de couro</t>
  </si>
  <si>
    <t>Luva neoprene</t>
  </si>
  <si>
    <t>Protetor Auditivo tipo concha</t>
  </si>
  <si>
    <t>5132-05</t>
  </si>
  <si>
    <t>COZINHEIRO</t>
  </si>
  <si>
    <t>7156-15</t>
  </si>
  <si>
    <t>ELETRICISTA DE INSTALAÇÕES</t>
  </si>
  <si>
    <t>Vestuário de segurança para eletricista, camisa e calça, cor azul ou cinza, conforme NR 10 para risco 1 e 2 com proteção para arco-elétrico e fogo repentino</t>
  </si>
  <si>
    <t xml:space="preserve"> </t>
  </si>
  <si>
    <t>Botina de segurança, solado bi densidade, isolante 0,6KV a 15 KV, sem cadarço, sem componentes metálicos e com biqueira de composite, para trabalhos em eletricidade (NBR 12576/92)</t>
  </si>
  <si>
    <t>Capacete de Segurança, material polietileno de alta densidade, tipo I, aba total, classe B</t>
  </si>
  <si>
    <t>Cinturão de segurança tipo paraquedista / abdominal, dois engates para posicionamento na cintura em aço</t>
  </si>
  <si>
    <t>Talabarte simples, sem posicionamento, em fita de poliéster, com conector dupla trava cm abertura mínima de 53mm</t>
  </si>
  <si>
    <t>Talabarte de segurança em Y, com absorvedor de energia, dotado de 3 (três) ganchos em aço forjado</t>
  </si>
  <si>
    <t>Dispositivo Trava-Quedas de segurança confeccionado em aço forjado e galvanizado, dotado de conector confeccionado de aço forjado com trava através de sistema de rosca. Deve ser utilizado em corda de 12mm</t>
  </si>
  <si>
    <t>Cabo de fibra sintética de 12mm de diâmetro</t>
  </si>
  <si>
    <t xml:space="preserve"> Luva isolante de borracha (AT), classe 2, de acordo com a tensão de máxima 17000V</t>
  </si>
  <si>
    <t>Luva de algodão, malha, pigmentada, tricotada com 04 fios</t>
  </si>
  <si>
    <t xml:space="preserve"> Luva de cobertura 30/40kV confeccionada em vaqueta na palma, dedos e dorso</t>
  </si>
  <si>
    <t>32 horas semanais - de 21h às 05h, de segunda à quinta, com intervalo de 1 hora de intrajornada concedida.</t>
  </si>
  <si>
    <t>O salário de R$ 1.320,00 (salário mínimo) considera uma jornada de trabalho de 44 horas semanais, como este cargo será de 30 horas semanais, matematicamente falando, consideraremos o salário base proporcional aos referidos R$ 1.320,00. A fórmula utilizada será: 32/44 ≅ 0,7272, o que equivale a aproxidamente 72% da jornada semanal normal de trabalho. Portanto, consideraremos o salário base de R$ 950,40 (72% de R$ 1.320,00).</t>
  </si>
  <si>
    <t>3341-10</t>
  </si>
  <si>
    <t>INSPETOR DE ALUNO DE ESCOLA PÚBLICA</t>
  </si>
  <si>
    <t xml:space="preserve">Cálculo do adicional noturno: 60 minutos divididos por 52,5 minutos = índice do adicional noturno (1,142851)
Total de horas noturnas computadas diariamente: 6 x 1,142851 = 6h 51 min noturnos
Total de horas noturnas computadas mensalmente: 6 x 1,142851 x 16,91 ≅ 116 horas noturnas
Consideraremos o mês médio composto por 16,91 dias, valor oriundo do cálculo por meio do qual foram considerados apenas os dias úteis, com exceção de todas as sextas-feiras, já que nessas não haverá labor. </t>
  </si>
  <si>
    <t>Adicional noturno</t>
  </si>
  <si>
    <t>Adicional de hora noturna reduzida</t>
  </si>
  <si>
    <r>
      <rPr>
        <sz val="10"/>
        <color rgb="FF333333"/>
        <rFont val="Arial"/>
        <charset val="134"/>
      </rPr>
      <t xml:space="preserve">Cálculo da hora noturna reduzida = (I29+I30) </t>
    </r>
    <r>
      <rPr>
        <sz val="10"/>
        <color rgb="FF333333"/>
        <rFont val="Calibri"/>
        <charset val="134"/>
      </rPr>
      <t>÷</t>
    </r>
    <r>
      <rPr>
        <sz val="10"/>
        <color rgb="FF333333"/>
        <rFont val="Arial"/>
        <charset val="134"/>
      </rPr>
      <t xml:space="preserve"> 220 horas x 14,8 x percentual de 150%, onde 14,8 se refere à quantidade de adicionais de horas noturnas realizadas ao longo do mês: (52 minutos ÷ 60) x mês médio (16,91 dias)</t>
    </r>
  </si>
  <si>
    <t>Caso seja previsto este adicional, digitar "SIM" no campo F32 para o cálculo: Salário Base (Campo I29) * Porcentagem (Campo H32); caso não seja previsto, digitar "NÃO"</t>
  </si>
  <si>
    <t>Caso seja previsto este adicional, digitar "SIM" no campo F33 para o cálculo: Salário Mínimo (R$ 1.320,00) * Porcentagem (Campo H33) - conforme cláusula 22ª, §3º da CCT SE000003/2023; caso não seja previsto, digitar "NÃO"</t>
  </si>
  <si>
    <r>
      <rPr>
        <sz val="10"/>
        <color rgb="FF333333"/>
        <rFont val="Arial"/>
        <charset val="134"/>
      </rPr>
      <t xml:space="preserve">Cálculo = 1/12 </t>
    </r>
    <r>
      <rPr>
        <sz val="10"/>
        <color rgb="FF333333"/>
        <rFont val="SimSun"/>
        <charset val="134"/>
      </rPr>
      <t>≅</t>
    </r>
    <r>
      <rPr>
        <sz val="10"/>
        <color rgb="FF333333"/>
        <rFont val="Arial"/>
        <charset val="134"/>
      </rPr>
      <t xml:space="preserve"> 8,33% (Campo I39) x Total da Remuneração (Campo I34)</t>
    </r>
  </si>
  <si>
    <t>Cálculo = 12,10% (Férias e Adicional de Férias) x Total da Remuneração (Campo I34)</t>
  </si>
  <si>
    <t>Cálculo = Percentual Legal de 20% (Campo I46) x Total da Remuneração (Campo I34 + I41)</t>
  </si>
  <si>
    <t>Cálculo = Percentual Legal de 2,50% (Campo I47) x Total da Remuneração (Campo I34 + I41)</t>
  </si>
  <si>
    <t>Cálculo = Multiplicção dos Fatores RAT x FAP - Valor que poderá ser no máximo de 3% (Campo I48) x Total da Remuneração (Campo I34 + I41)</t>
  </si>
  <si>
    <t>Cálculo = Percentual Legal de 1,50% (Campo I49) x Total da Remuneração (Campo I34 + I41)</t>
  </si>
  <si>
    <t>Cálculo = Percentual Legal de 1,00% (Campo I50) x Total da Remuneração (Campo I34 + I41)</t>
  </si>
  <si>
    <t>Cálculo = Percentual Legal de 0,60% (Campo I51) x Total da Remuneração (Campo I34 + I41)</t>
  </si>
  <si>
    <t>Cálculo = Percentual Legal de 0,20% (Campo I52) x Total da Remuneração (Campo I34 + I41)</t>
  </si>
  <si>
    <t>Cálculo = Percentual Legal de 8,00% (Campo I53) x Total da Remuneração (Campo I34 + I41)</t>
  </si>
  <si>
    <t>Caso não seja previsto Auxílio Transporte, digitar "NÃO" no Campo D60</t>
  </si>
  <si>
    <t>Caso seja previsto Auxílio Transporte, digitar "SIM" no campo D60 para o cálculo: Valor Unitário da Passagem (Campo E60) x Quant. (Campo F60) x Total de Dias (Campo G60) - Desconto (6% do Total da Remuneração - Campo I29)</t>
  </si>
  <si>
    <t>Caso não seja previsto Auxílio Alimentaçõ/Refeição, digitar "NÃO" no Campo E62</t>
  </si>
  <si>
    <t>Caso seja previsto Auxílio Alimentação/Refeição, digitar "SIM" no campo E62 para o cálculo: Valor Unitário do Vale (Campo F62) x Total de Dias (Campo G62) - Desconto (Campo H62, verificar se há ou não desconto na CCT e aplicar)</t>
  </si>
  <si>
    <t>Soma do Total do Módulo 2.1 extraída do Campo I41</t>
  </si>
  <si>
    <t>Soma do Total do Módulo 2.2 extraída do Campo J54</t>
  </si>
  <si>
    <t>Soma do Total do Módulo 2.3 extraída do Campo I65</t>
  </si>
  <si>
    <t>Cálculo = Percentual do Campo I79 x Base de Cálculo (I34+I41+J53+I65)</t>
  </si>
  <si>
    <t>Cálculo = Percentual do Campo I80 x Remuneração (I34)</t>
  </si>
  <si>
    <t>Cálculo = Percentual do Campo I82 x Base de Cálculo (I34+I75)</t>
  </si>
  <si>
    <t>Cálculo = Percentual do Campo I83 x Remuneração (I34)</t>
  </si>
  <si>
    <t>Cálculo = Percentual do Campo I90 x Base de Cálculo (I34+I75+I85)</t>
  </si>
  <si>
    <t>Cálculo = Percentual do Campo I91 x Base de Cálculo (I34+I75+I85)</t>
  </si>
  <si>
    <t>Cálculo = Percentual do Campo I92 x Base de Cálculo (I34+I75+I85)</t>
  </si>
  <si>
    <t>Cálculo = Percentual do Campo I93 x Base de Cálculo (I34+I75+I85)</t>
  </si>
  <si>
    <t>Cálculo = Percentual do Campo I94 x Base de Cálculo (I34+I75+I85)</t>
  </si>
  <si>
    <t>Cálculo = Percentual do Campo I95 x Base de Cálculo (I34+I75+I85)</t>
  </si>
  <si>
    <t>Cálculo = % (Campo I106) x Módulo 1 a 5 (Campo I122)</t>
  </si>
  <si>
    <t>Cálculo = % (Campo I107) x Módulo 1 a 5 (Campo I122)</t>
  </si>
  <si>
    <t>Cálculo = [(I122 + J106 + J107) / (1 - I112)] x I109</t>
  </si>
  <si>
    <t>Cálculo = [(I122 + J106 + J107) / (1 - I112)] x I110</t>
  </si>
  <si>
    <t>Cálculo = [(I122 + J106 + J107) / (1 - I112)] x I111</t>
  </si>
  <si>
    <t>Cálculo = Soma do Módulo 1 extraído do Campo I34</t>
  </si>
  <si>
    <t>Cálculo = Soma do Módulo 2 extraído do Campo I75</t>
  </si>
  <si>
    <t>Cálculo = Soma do Módulo 3 extraído do Campo I85</t>
  </si>
  <si>
    <t>Cálculo = Soma do Módulo 4 extraído do Campo J96</t>
  </si>
  <si>
    <t>Cálculo = Soma do Módulo 5 extraído do Campo I102</t>
  </si>
  <si>
    <t>Cálculo = Soma do Módulo 6 extraído do Campo J112</t>
  </si>
  <si>
    <t>7825-10</t>
  </si>
  <si>
    <t>MOTORISTA DE CAMINHÃO</t>
  </si>
  <si>
    <t>4151-30</t>
  </si>
  <si>
    <t>OPERADOR DE MÁQUINA COPIADORA</t>
  </si>
  <si>
    <t>7152-10</t>
  </si>
  <si>
    <t>PEDREIRO</t>
  </si>
  <si>
    <t>7166-10</t>
  </si>
  <si>
    <t>PINTOR DE OBRAS</t>
  </si>
  <si>
    <t>Capacete de Segurança, material polietileno de alta densidade, tipo II, aba frontal, classe B</t>
  </si>
  <si>
    <t>Respirador reutilizável tipo peça semifacial com dois filtros, deve ser usado com cartuchos e filtros multigases</t>
  </si>
  <si>
    <t>6210-05</t>
  </si>
  <si>
    <t>TRABALHADOR AGROPECUÁRIO EM GERAL</t>
  </si>
  <si>
    <t>Calça comprida, brim, de elástico, na cor usual da empresa, tamanho sob medida</t>
  </si>
  <si>
    <t>Camisa manga longa, tecido em brim, com emblema e na cor usual da empresa, tamanho sob medida</t>
  </si>
  <si>
    <t>Bota vaqueiro</t>
  </si>
  <si>
    <t>Boné confeccionado em helanca, tipo touca árabe</t>
  </si>
  <si>
    <t>Cinta ergonômica abdominal com suspensório</t>
  </si>
  <si>
    <t>Óculos de Segurança com armação e lente em policarbonato, lente fumê com proteção lateral</t>
  </si>
  <si>
    <t>Luva de segurança confeccionada em Neoprene, forrada em algodão flocado, cano de 30cm</t>
  </si>
  <si>
    <t>Perneira de couro sintético</t>
  </si>
  <si>
    <t>6410-15</t>
  </si>
  <si>
    <t>TRATORISTA AGRÍCOLA</t>
  </si>
  <si>
    <t>Macacão brim, manga comprida, com emblema e na cor usual da empresa, tamanho sob medida</t>
  </si>
  <si>
    <t>Bota de borracha, PVC, cano longo</t>
  </si>
  <si>
    <t>Vestuário de segurança para aplicação de defensivos agrícolas, confeccionado em tecido tipo tela, com mínimo de 65% algodão e 35% poliéster, com tratamento hidro-repelente</t>
  </si>
  <si>
    <t>12 horas diurnas, de segunda à domingo, incluindo feriados, em turnos de 12 x 36.</t>
  </si>
  <si>
    <t>8623-05</t>
  </si>
  <si>
    <t>OPERADOR DE ESTAÇÃO DE TRATAMENTO DE ÁGUA E EFLUENTES</t>
  </si>
  <si>
    <t>Óculos de Segurança com armação e lente em policarbonato, lente incolor com proteção lateral</t>
  </si>
  <si>
    <t>Macacão de segurança para saneamento, confeccionado em tecido sintético (trevira) com bota e luva acoplada</t>
  </si>
  <si>
    <t>RESUMO GERAL</t>
  </si>
  <si>
    <t>UND.</t>
  </si>
  <si>
    <t>QUANT.</t>
  </si>
  <si>
    <t>VALOR UNITÁRIO</t>
  </si>
  <si>
    <t>VALOR ANUAL POR POSTO</t>
  </si>
  <si>
    <t>VALOR TOTAL</t>
  </si>
  <si>
    <t>Serviços de Apoio Administrativo – Contínuo</t>
  </si>
  <si>
    <t>POSTO</t>
  </si>
  <si>
    <t>Serviços de Apoio Administrativo – Auxiliar nos Seviços de Alimentação</t>
  </si>
  <si>
    <t>Serviços de Apoio Administrativo – Servente de Obras</t>
  </si>
  <si>
    <t>Serviços de Apoio Administrativo - Operador de Câmara Fria</t>
  </si>
  <si>
    <t>Serviços de Apoio Administrativo – Encanador</t>
  </si>
  <si>
    <t>Serviços de Apoio Administrativo – Carpinteiro</t>
  </si>
  <si>
    <t>Serviços de Apoio Administrativo – Cozinheiro</t>
  </si>
  <si>
    <t>Serviços de Apoio Administrativo - Eletricista de Instalações</t>
  </si>
  <si>
    <t>Serviços de Apoio Administrativo - Inspetor de Aluno de Escola Pública - Jornada de 32H</t>
  </si>
  <si>
    <t>Serviços de Apoio Administrativo - Inspetor de Aluno de Escola Pública - Jornada de 44H</t>
  </si>
  <si>
    <t>Serviços de Apoio Administrativo - Motorista de Caminhão (Categoria D)</t>
  </si>
  <si>
    <t>Serviços de Apoio Administrativo - Operador de Máquina Copiadora</t>
  </si>
  <si>
    <t>Serviços de Apoio Administrativo - Pedreiro</t>
  </si>
  <si>
    <t>Serviços de Apoio Administrativo - Pintor de Obras</t>
  </si>
  <si>
    <t>Serviços de Apoio Administrativo - Trabalhador Agropecuário em Geral</t>
  </si>
  <si>
    <t>Serviços de Apoio Administrativo -Tratorista Agrícola</t>
  </si>
  <si>
    <t>Serviços de Apoio Administrativo - Operador de Estação de Tratamento de Água e Efluentes</t>
  </si>
  <si>
    <t>Pagamento de Diárias</t>
  </si>
  <si>
    <t>SERVIÇO</t>
  </si>
  <si>
    <t>TOTAL MENSAL E ANUAL</t>
  </si>
</sst>
</file>

<file path=xl/styles.xml><?xml version="1.0" encoding="utf-8"?>
<styleSheet xmlns="http://schemas.openxmlformats.org/spreadsheetml/2006/main">
  <numFmts count="12">
    <numFmt numFmtId="42" formatCode="_(&quot;$&quot;* #,##0_);_(&quot;$&quot;* \(#,##0\);_(&quot;$&quot;* &quot;-&quot;_);_(@_)"/>
    <numFmt numFmtId="176" formatCode="d\-mmm\-yyyy"/>
    <numFmt numFmtId="177" formatCode="_ * #,##0_ ;_ * \-#,##0_ ;_ * &quot;-&quot;_ ;_ @_ "/>
    <numFmt numFmtId="178" formatCode="_ * #,##0.00_ ;_ * \-#,##0.00_ ;_ * &quot;-&quot;??_ ;_ @_ "/>
    <numFmt numFmtId="179" formatCode="_-&quot;R$&quot;\ * #,##0.00_-;\-&quot;R$&quot;\ * #,##0.00_-;_-&quot;R$&quot;\ * &quot;-&quot;??_-;_-@_-"/>
    <numFmt numFmtId="180" formatCode="0.0"/>
    <numFmt numFmtId="181" formatCode="0.0000"/>
    <numFmt numFmtId="182" formatCode="_-&quot;R$ &quot;* #,##0.00_-;&quot;-R$ &quot;* #,##0.00_-;_-&quot;R$ &quot;* \-??_-;_-@"/>
    <numFmt numFmtId="183" formatCode="&quot;R$ &quot;#,##0.00"/>
    <numFmt numFmtId="184" formatCode="_-* #,##0.00_-;\-* #,##0.00_-;_-* \-??_-;_-@"/>
    <numFmt numFmtId="185" formatCode="_(&quot;R$ &quot;* #,##0.00_);_(&quot;R$ &quot;* \(#,##0.00\);_(&quot;R$ &quot;* \-??_);_(@_)"/>
    <numFmt numFmtId="186" formatCode="_-* #,##0.000_-;\-* #,##0.000_-;_-* \-??_-;_-@"/>
  </numFmts>
  <fonts count="44"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14"/>
      <color rgb="FF000000"/>
      <name val="Calibri"/>
      <charset val="134"/>
      <scheme val="minor"/>
    </font>
    <font>
      <b/>
      <sz val="11"/>
      <color rgb="FF000000"/>
      <name val="Calibri"/>
      <charset val="134"/>
    </font>
    <font>
      <sz val="11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theme="1"/>
      <name val="Calibri"/>
      <charset val="134"/>
    </font>
    <font>
      <sz val="10"/>
      <color rgb="FF333333"/>
      <name val="Arial"/>
      <charset val="134"/>
    </font>
    <font>
      <b/>
      <sz val="12"/>
      <color rgb="FF333333"/>
      <name val="Arial"/>
      <charset val="134"/>
    </font>
    <font>
      <b/>
      <sz val="10"/>
      <color rgb="FF333333"/>
      <name val="Arial"/>
      <charset val="134"/>
    </font>
    <font>
      <b/>
      <sz val="10"/>
      <color theme="1"/>
      <name val="Arial"/>
      <charset val="134"/>
    </font>
    <font>
      <sz val="10"/>
      <color theme="1"/>
      <name val="Arial"/>
      <charset val="134"/>
    </font>
    <font>
      <sz val="11"/>
      <color rgb="FF333333"/>
      <name val="Calibri"/>
      <charset val="134"/>
    </font>
    <font>
      <b/>
      <sz val="10"/>
      <color rgb="FFD9D9D9"/>
      <name val="Arial"/>
      <charset val="134"/>
    </font>
    <font>
      <sz val="9"/>
      <color rgb="FF333333"/>
      <name val="Arial"/>
      <charset val="134"/>
    </font>
    <font>
      <sz val="10"/>
      <color rgb="FFFF6600"/>
      <name val="Arial"/>
      <charset val="134"/>
    </font>
    <font>
      <b/>
      <sz val="9"/>
      <color theme="1"/>
      <name val="Arial"/>
      <charset val="134"/>
    </font>
    <font>
      <i/>
      <sz val="9"/>
      <color theme="1"/>
      <name val="Arial"/>
      <charset val="134"/>
    </font>
    <font>
      <sz val="9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rgb="FF333333"/>
      <name val="SimSun"/>
      <charset val="134"/>
    </font>
    <font>
      <sz val="10"/>
      <color rgb="FF333333"/>
      <name val="Calibri"/>
      <charset val="134"/>
    </font>
  </fonts>
  <fills count="41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8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37" applyNumberFormat="0" applyFill="0" applyAlignment="0" applyProtection="0">
      <alignment vertical="center"/>
    </xf>
    <xf numFmtId="0" fontId="28" fillId="14" borderId="35" applyNumberFormat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179" fontId="2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30" borderId="40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7" fillId="0" borderId="39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5" borderId="36" applyNumberFormat="0" applyAlignment="0" applyProtection="0">
      <alignment vertical="center"/>
    </xf>
    <xf numFmtId="0" fontId="41" fillId="16" borderId="41" applyNumberFormat="0" applyAlignment="0" applyProtection="0">
      <alignment vertical="center"/>
    </xf>
    <xf numFmtId="0" fontId="29" fillId="16" borderId="36" applyNumberFormat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1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9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79" fontId="1" fillId="0" borderId="6" xfId="9" applyFont="1" applyBorder="1" applyAlignment="1">
      <alignment horizontal="center" vertical="center" wrapText="1"/>
    </xf>
    <xf numFmtId="179" fontId="1" fillId="0" borderId="7" xfId="9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9" fontId="0" fillId="0" borderId="10" xfId="9" applyFont="1" applyFill="1" applyBorder="1" applyAlignment="1">
      <alignment horizontal="center" vertical="center" wrapText="1"/>
    </xf>
    <xf numFmtId="179" fontId="0" fillId="0" borderId="11" xfId="9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0" fillId="0" borderId="13" xfId="9" applyFont="1" applyFill="1" applyBorder="1" applyAlignment="1">
      <alignment horizontal="center" vertical="center" wrapText="1"/>
    </xf>
    <xf numFmtId="179" fontId="0" fillId="0" borderId="14" xfId="9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179" fontId="2" fillId="2" borderId="17" xfId="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0" xfId="9" applyFont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179" fontId="5" fillId="4" borderId="22" xfId="9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79" fontId="7" fillId="5" borderId="22" xfId="9" applyFont="1" applyFill="1" applyBorder="1" applyAlignment="1">
      <alignment horizontal="center" vertical="center"/>
    </xf>
    <xf numFmtId="179" fontId="7" fillId="0" borderId="22" xfId="9" applyFont="1" applyBorder="1" applyAlignment="1">
      <alignment horizontal="center" vertical="center"/>
    </xf>
    <xf numFmtId="179" fontId="7" fillId="5" borderId="21" xfId="9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 vertical="center"/>
    </xf>
    <xf numFmtId="0" fontId="4" fillId="0" borderId="24" xfId="0" applyFont="1" applyBorder="1"/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left"/>
    </xf>
    <xf numFmtId="0" fontId="11" fillId="6" borderId="0" xfId="0" applyFont="1" applyFill="1" applyBorder="1"/>
    <xf numFmtId="0" fontId="12" fillId="5" borderId="0" xfId="0" applyFont="1" applyFill="1" applyBorder="1" applyAlignment="1">
      <alignment horizontal="center"/>
    </xf>
    <xf numFmtId="17" fontId="8" fillId="5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8" fillId="6" borderId="22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left"/>
    </xf>
    <xf numFmtId="176" fontId="8" fillId="5" borderId="19" xfId="0" applyNumberFormat="1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6" borderId="19" xfId="0" applyFont="1" applyFill="1" applyBorder="1"/>
    <xf numFmtId="0" fontId="8" fillId="6" borderId="20" xfId="0" applyFont="1" applyFill="1" applyBorder="1"/>
    <xf numFmtId="0" fontId="10" fillId="6" borderId="25" xfId="0" applyFont="1" applyFill="1" applyBorder="1" applyAlignment="1">
      <alignment horizontal="center"/>
    </xf>
    <xf numFmtId="0" fontId="4" fillId="0" borderId="25" xfId="0" applyFont="1" applyBorder="1"/>
    <xf numFmtId="0" fontId="10" fillId="5" borderId="19" xfId="0" applyFont="1" applyFill="1" applyBorder="1" applyAlignment="1">
      <alignment horizontal="center"/>
    </xf>
    <xf numFmtId="0" fontId="4" fillId="0" borderId="20" xfId="0" applyFont="1" applyBorder="1"/>
    <xf numFmtId="0" fontId="8" fillId="6" borderId="20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/>
    </xf>
    <xf numFmtId="0" fontId="10" fillId="7" borderId="21" xfId="0" applyFont="1" applyFill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8" fillId="6" borderId="22" xfId="0" applyFont="1" applyFill="1" applyBorder="1"/>
    <xf numFmtId="0" fontId="13" fillId="0" borderId="22" xfId="0" applyFont="1" applyBorder="1"/>
    <xf numFmtId="9" fontId="8" fillId="6" borderId="22" xfId="0" applyNumberFormat="1" applyFont="1" applyFill="1" applyBorder="1"/>
    <xf numFmtId="0" fontId="13" fillId="0" borderId="0" xfId="0" applyFont="1"/>
    <xf numFmtId="0" fontId="4" fillId="0" borderId="21" xfId="0" applyFont="1" applyBorder="1"/>
    <xf numFmtId="0" fontId="14" fillId="8" borderId="19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10" fillId="7" borderId="19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left"/>
    </xf>
    <xf numFmtId="180" fontId="12" fillId="5" borderId="22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181" fontId="12" fillId="5" borderId="22" xfId="0" applyNumberFormat="1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4" fillId="0" borderId="28" xfId="0" applyFont="1" applyBorder="1"/>
    <xf numFmtId="0" fontId="8" fillId="5" borderId="22" xfId="0" applyFont="1" applyFill="1" applyBorder="1" applyAlignment="1">
      <alignment horizontal="center"/>
    </xf>
    <xf numFmtId="182" fontId="8" fillId="5" borderId="22" xfId="0" applyNumberFormat="1" applyFont="1" applyFill="1" applyBorder="1"/>
    <xf numFmtId="182" fontId="8" fillId="0" borderId="22" xfId="0" applyNumberFormat="1" applyFont="1" applyBorder="1"/>
    <xf numFmtId="0" fontId="8" fillId="0" borderId="22" xfId="0" applyFont="1" applyBorder="1" applyAlignment="1">
      <alignment horizontal="center" vertical="center"/>
    </xf>
    <xf numFmtId="9" fontId="13" fillId="5" borderId="22" xfId="0" applyNumberFormat="1" applyFont="1" applyFill="1" applyBorder="1" applyAlignment="1">
      <alignment horizontal="center"/>
    </xf>
    <xf numFmtId="0" fontId="8" fillId="5" borderId="19" xfId="0" applyFont="1" applyFill="1" applyBorder="1" applyAlignment="1">
      <alignment horizontal="left" vertical="center" wrapText="1"/>
    </xf>
    <xf numFmtId="0" fontId="4" fillId="0" borderId="29" xfId="0" applyFont="1" applyBorder="1"/>
    <xf numFmtId="0" fontId="10" fillId="6" borderId="0" xfId="0" applyFont="1" applyFill="1" applyBorder="1"/>
    <xf numFmtId="0" fontId="15" fillId="0" borderId="19" xfId="0" applyFont="1" applyBorder="1" applyAlignment="1">
      <alignment horizontal="center"/>
    </xf>
    <xf numFmtId="183" fontId="8" fillId="5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182" fontId="8" fillId="6" borderId="0" xfId="0" applyNumberFormat="1" applyFont="1" applyFill="1" applyBorder="1"/>
    <xf numFmtId="49" fontId="8" fillId="5" borderId="19" xfId="0" applyNumberFormat="1" applyFont="1" applyFill="1" applyBorder="1" applyAlignment="1">
      <alignment horizontal="center"/>
    </xf>
    <xf numFmtId="183" fontId="10" fillId="7" borderId="19" xfId="0" applyNumberFormat="1" applyFont="1" applyFill="1" applyBorder="1" applyAlignment="1">
      <alignment horizontal="center"/>
    </xf>
    <xf numFmtId="182" fontId="12" fillId="0" borderId="19" xfId="0" applyNumberFormat="1" applyFont="1" applyBorder="1" applyAlignment="1">
      <alignment horizontal="center"/>
    </xf>
    <xf numFmtId="0" fontId="16" fillId="6" borderId="0" xfId="0" applyFont="1" applyFill="1" applyBorder="1"/>
    <xf numFmtId="0" fontId="8" fillId="6" borderId="0" xfId="0" applyFont="1" applyFill="1" applyBorder="1" applyAlignment="1">
      <alignment horizontal="left"/>
    </xf>
    <xf numFmtId="182" fontId="10" fillId="7" borderId="19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horizontal="left"/>
    </xf>
    <xf numFmtId="0" fontId="10" fillId="7" borderId="22" xfId="0" applyFont="1" applyFill="1" applyBorder="1"/>
    <xf numFmtId="10" fontId="8" fillId="0" borderId="22" xfId="0" applyNumberFormat="1" applyFont="1" applyBorder="1" applyAlignment="1">
      <alignment horizontal="center"/>
    </xf>
    <xf numFmtId="182" fontId="8" fillId="0" borderId="22" xfId="0" applyNumberFormat="1" applyFont="1" applyBorder="1" applyAlignment="1">
      <alignment horizont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 wrapText="1"/>
    </xf>
    <xf numFmtId="10" fontId="8" fillId="5" borderId="22" xfId="0" applyNumberFormat="1" applyFont="1" applyFill="1" applyBorder="1" applyAlignment="1">
      <alignment horizontal="center"/>
    </xf>
    <xf numFmtId="182" fontId="8" fillId="0" borderId="22" xfId="0" applyNumberFormat="1" applyFont="1" applyBorder="1" applyAlignment="1">
      <alignment horizontal="left"/>
    </xf>
    <xf numFmtId="184" fontId="8" fillId="6" borderId="0" xfId="0" applyNumberFormat="1" applyFont="1" applyFill="1" applyBorder="1"/>
    <xf numFmtId="10" fontId="8" fillId="5" borderId="0" xfId="0" applyNumberFormat="1" applyFont="1" applyFill="1" applyBorder="1" applyAlignment="1">
      <alignment horizontal="center"/>
    </xf>
    <xf numFmtId="10" fontId="10" fillId="7" borderId="22" xfId="0" applyNumberFormat="1" applyFont="1" applyFill="1" applyBorder="1" applyAlignment="1">
      <alignment horizontal="center"/>
    </xf>
    <xf numFmtId="182" fontId="10" fillId="7" borderId="22" xfId="0" applyNumberFormat="1" applyFont="1" applyFill="1" applyBorder="1" applyAlignment="1">
      <alignment horizontal="left"/>
    </xf>
    <xf numFmtId="182" fontId="11" fillId="6" borderId="30" xfId="0" applyNumberFormat="1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182" fontId="11" fillId="5" borderId="19" xfId="0" applyNumberFormat="1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8" fillId="6" borderId="0" xfId="0" applyFont="1" applyFill="1" applyBorder="1"/>
    <xf numFmtId="185" fontId="11" fillId="6" borderId="0" xfId="0" applyNumberFormat="1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right"/>
    </xf>
    <xf numFmtId="186" fontId="17" fillId="6" borderId="0" xfId="0" applyNumberFormat="1" applyFont="1" applyFill="1" applyBorder="1" applyAlignment="1">
      <alignment horizontal="right"/>
    </xf>
    <xf numFmtId="185" fontId="11" fillId="6" borderId="0" xfId="0" applyNumberFormat="1" applyFont="1" applyFill="1" applyBorder="1"/>
    <xf numFmtId="0" fontId="19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1" fillId="7" borderId="22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1" fillId="7" borderId="20" xfId="0" applyFont="1" applyFill="1" applyBorder="1" applyAlignment="1">
      <alignment horizontal="left"/>
    </xf>
    <xf numFmtId="0" fontId="11" fillId="7" borderId="21" xfId="0" applyFont="1" applyFill="1" applyBorder="1" applyAlignment="1">
      <alignment horizontal="left"/>
    </xf>
    <xf numFmtId="0" fontId="12" fillId="0" borderId="19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6" borderId="27" xfId="0" applyFont="1" applyFill="1" applyBorder="1" applyAlignment="1">
      <alignment horizontal="left" vertical="center"/>
    </xf>
    <xf numFmtId="0" fontId="12" fillId="6" borderId="19" xfId="0" applyFont="1" applyFill="1" applyBorder="1"/>
    <xf numFmtId="0" fontId="12" fillId="6" borderId="20" xfId="0" applyFont="1" applyFill="1" applyBorder="1"/>
    <xf numFmtId="0" fontId="12" fillId="6" borderId="21" xfId="0" applyFont="1" applyFill="1" applyBorder="1"/>
    <xf numFmtId="0" fontId="12" fillId="6" borderId="28" xfId="0" applyFont="1" applyFill="1" applyBorder="1" applyAlignment="1">
      <alignment horizontal="left" vertical="center"/>
    </xf>
    <xf numFmtId="0" fontId="12" fillId="6" borderId="19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9" borderId="0" xfId="0" applyFont="1" applyFill="1" applyBorder="1"/>
    <xf numFmtId="0" fontId="8" fillId="9" borderId="0" xfId="0" applyFont="1" applyFill="1" applyBorder="1" applyAlignment="1">
      <alignment horizontal="center"/>
    </xf>
    <xf numFmtId="10" fontId="12" fillId="5" borderId="22" xfId="0" applyNumberFormat="1" applyFont="1" applyFill="1" applyBorder="1" applyAlignment="1">
      <alignment horizontal="center"/>
    </xf>
    <xf numFmtId="0" fontId="12" fillId="6" borderId="0" xfId="0" applyFont="1" applyFill="1" applyBorder="1"/>
    <xf numFmtId="10" fontId="12" fillId="0" borderId="22" xfId="0" applyNumberFormat="1" applyFont="1" applyBorder="1" applyAlignment="1">
      <alignment horizontal="center"/>
    </xf>
    <xf numFmtId="182" fontId="8" fillId="0" borderId="0" xfId="0" applyNumberFormat="1" applyFont="1"/>
    <xf numFmtId="0" fontId="12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 wrapText="1"/>
    </xf>
    <xf numFmtId="10" fontId="8" fillId="6" borderId="22" xfId="0" applyNumberFormat="1" applyFont="1" applyFill="1" applyBorder="1" applyAlignment="1">
      <alignment horizontal="center"/>
    </xf>
    <xf numFmtId="10" fontId="12" fillId="7" borderId="22" xfId="0" applyNumberFormat="1" applyFont="1" applyFill="1" applyBorder="1" applyAlignment="1">
      <alignment horizontal="center"/>
    </xf>
    <xf numFmtId="182" fontId="10" fillId="7" borderId="22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vertical="center"/>
    </xf>
    <xf numFmtId="182" fontId="8" fillId="0" borderId="19" xfId="0" applyNumberFormat="1" applyFont="1" applyBorder="1" applyAlignment="1">
      <alignment horizontal="center"/>
    </xf>
    <xf numFmtId="182" fontId="12" fillId="0" borderId="22" xfId="0" applyNumberFormat="1" applyFont="1" applyBorder="1" applyAlignment="1">
      <alignment horizontal="left"/>
    </xf>
    <xf numFmtId="4" fontId="12" fillId="6" borderId="0" xfId="0" applyNumberFormat="1" applyFont="1" applyFill="1" applyBorder="1"/>
    <xf numFmtId="10" fontId="12" fillId="5" borderId="21" xfId="0" applyNumberFormat="1" applyFont="1" applyFill="1" applyBorder="1" applyAlignment="1">
      <alignment horizontal="center"/>
    </xf>
    <xf numFmtId="10" fontId="12" fillId="7" borderId="22" xfId="0" applyNumberFormat="1" applyFont="1" applyFill="1" applyBorder="1"/>
    <xf numFmtId="182" fontId="11" fillId="7" borderId="22" xfId="0" applyNumberFormat="1" applyFont="1" applyFill="1" applyBorder="1" applyAlignment="1">
      <alignment horizontal="left"/>
    </xf>
    <xf numFmtId="182" fontId="11" fillId="7" borderId="19" xfId="0" applyNumberFormat="1" applyFont="1" applyFill="1" applyBorder="1" applyAlignment="1">
      <alignment horizontal="center"/>
    </xf>
    <xf numFmtId="0" fontId="16" fillId="9" borderId="0" xfId="0" applyFont="1" applyFill="1" applyBorder="1"/>
    <xf numFmtId="4" fontId="16" fillId="6" borderId="0" xfId="0" applyNumberFormat="1" applyFont="1" applyFill="1" applyBorder="1"/>
    <xf numFmtId="0" fontId="6" fillId="0" borderId="0" xfId="0" applyFont="1"/>
    <xf numFmtId="0" fontId="8" fillId="6" borderId="0" xfId="0" applyFont="1" applyFill="1" applyBorder="1" applyAlignment="1">
      <alignment horizontal="left" wrapText="1"/>
    </xf>
    <xf numFmtId="0" fontId="8" fillId="6" borderId="0" xfId="0" applyFont="1" applyFill="1" applyBorder="1" applyAlignment="1">
      <alignment wrapText="1"/>
    </xf>
    <xf numFmtId="0" fontId="20" fillId="0" borderId="0" xfId="0" applyFont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tabSelected="1" view="pageBreakPreview" zoomScale="80" zoomScaleNormal="100" zoomScaleSheetLayoutView="80" workbookViewId="0">
      <selection activeCell="I106" sqref="I106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2" t="s">
        <v>32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">
        <v>45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'99.1-UNIF_EQUIP - CONTÍNUO'!F9</f>
        <v>69.42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v>0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69.42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v>0.0067</v>
      </c>
      <c r="J104" s="174">
        <f>TRUNC((I120*I104),2)</f>
        <v>18.41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v>0.0067</v>
      </c>
      <c r="J105" s="174">
        <f>TRUNC((I120*I105),2)</f>
        <v>18.41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v>0.0042</v>
      </c>
      <c r="J107" s="174">
        <f>TRUNC((((I120+J104+J105)/(1-(I110)))*I107),2)</f>
        <v>12.62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v>0.0192</v>
      </c>
      <c r="J108" s="174">
        <f>TRUNC((((I120+J104+J105)/(1-(I110)))*I108),2)</f>
        <v>57.71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v>0.05</v>
      </c>
      <c r="J109" s="174">
        <f>TRUNC((((I120+J104+J105)/(1-(I110)))*I109),2)</f>
        <v>150.28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257.43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69.42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2748.33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257.43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3005.76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14" sqref="E14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8">
        <v>1</v>
      </c>
      <c r="B4" s="34" t="s">
        <v>221</v>
      </c>
      <c r="C4" s="34">
        <v>3</v>
      </c>
      <c r="D4" s="34" t="s">
        <v>199</v>
      </c>
      <c r="E4" s="35">
        <v>171.75</v>
      </c>
      <c r="F4" s="36">
        <f t="shared" ref="F4:F6" si="0">E4*C4</f>
        <v>515.25</v>
      </c>
    </row>
    <row r="5" spans="1:6">
      <c r="A5" s="38">
        <v>2</v>
      </c>
      <c r="B5" s="34" t="s">
        <v>238</v>
      </c>
      <c r="C5" s="34">
        <v>2</v>
      </c>
      <c r="D5" s="34" t="s">
        <v>202</v>
      </c>
      <c r="E5" s="35">
        <v>108.64</v>
      </c>
      <c r="F5" s="36">
        <f t="shared" si="0"/>
        <v>217.28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742.08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61.84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30" spans="1:6">
      <c r="A12" s="38">
        <v>1</v>
      </c>
      <c r="B12" s="34" t="s">
        <v>239</v>
      </c>
      <c r="C12" s="34">
        <v>4</v>
      </c>
      <c r="D12" s="34" t="s">
        <v>202</v>
      </c>
      <c r="E12" s="35">
        <v>24.5</v>
      </c>
      <c r="F12" s="36">
        <f t="shared" ref="F12:F17" si="1">E12*C12</f>
        <v>98</v>
      </c>
    </row>
    <row r="13" ht="60" spans="1:6">
      <c r="A13" s="38">
        <v>2</v>
      </c>
      <c r="B13" s="34" t="s">
        <v>223</v>
      </c>
      <c r="C13" s="34">
        <v>1</v>
      </c>
      <c r="D13" s="34" t="s">
        <v>199</v>
      </c>
      <c r="E13" s="35">
        <v>100.2</v>
      </c>
      <c r="F13" s="36">
        <f t="shared" si="1"/>
        <v>100.2</v>
      </c>
    </row>
    <row r="14" ht="30" spans="1:6">
      <c r="A14" s="38">
        <v>3</v>
      </c>
      <c r="B14" s="34" t="s">
        <v>224</v>
      </c>
      <c r="C14" s="34">
        <v>2</v>
      </c>
      <c r="D14" s="34" t="s">
        <v>199</v>
      </c>
      <c r="E14" s="35">
        <v>29.39</v>
      </c>
      <c r="F14" s="36">
        <f t="shared" si="1"/>
        <v>58.78</v>
      </c>
    </row>
    <row r="15" ht="60" spans="1:6">
      <c r="A15" s="38">
        <v>4</v>
      </c>
      <c r="B15" s="34" t="s">
        <v>226</v>
      </c>
      <c r="C15" s="34">
        <v>6</v>
      </c>
      <c r="D15" s="34" t="s">
        <v>199</v>
      </c>
      <c r="E15" s="35">
        <v>8.52</v>
      </c>
      <c r="F15" s="36">
        <f t="shared" si="1"/>
        <v>51.12</v>
      </c>
    </row>
    <row r="16" ht="45" spans="1:6">
      <c r="A16" s="38">
        <v>5</v>
      </c>
      <c r="B16" s="34" t="s">
        <v>228</v>
      </c>
      <c r="C16" s="34">
        <v>2</v>
      </c>
      <c r="D16" s="34" t="s">
        <v>199</v>
      </c>
      <c r="E16" s="35">
        <v>62.03</v>
      </c>
      <c r="F16" s="36">
        <f t="shared" si="1"/>
        <v>124.06</v>
      </c>
    </row>
    <row r="17" spans="1:6">
      <c r="A17" s="38">
        <v>6</v>
      </c>
      <c r="B17" s="34" t="s">
        <v>240</v>
      </c>
      <c r="C17" s="34">
        <v>8</v>
      </c>
      <c r="D17" s="34" t="s">
        <v>202</v>
      </c>
      <c r="E17" s="35">
        <v>26.03</v>
      </c>
      <c r="F17" s="36">
        <f t="shared" si="1"/>
        <v>208.24</v>
      </c>
    </row>
    <row r="18" spans="1:6">
      <c r="A18" s="39" t="s">
        <v>204</v>
      </c>
      <c r="B18" s="29"/>
      <c r="C18" s="29"/>
      <c r="D18" s="29"/>
      <c r="E18" s="30"/>
      <c r="F18" s="36">
        <f>SUM(F12:F17)</f>
        <v>640.4</v>
      </c>
    </row>
    <row r="19" spans="1:6">
      <c r="A19" s="39" t="s">
        <v>205</v>
      </c>
      <c r="B19" s="29"/>
      <c r="C19" s="29"/>
      <c r="D19" s="29"/>
      <c r="E19" s="30"/>
      <c r="F19" s="36">
        <f>TRUNC(F18/12,2)</f>
        <v>53.36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18:E18"/>
    <mergeCell ref="A19:E1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4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235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241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1805.03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242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1805.03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1805.03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218.4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368.75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434.75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54.34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50.41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32.6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21.73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13.04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4.34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173.9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785.11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82.13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108.3018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376.76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368.75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785.11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376.76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1530.62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11.44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36.1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61.7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36.1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145.34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0.0822</v>
      </c>
      <c r="J88" s="115">
        <f>TRUNC((I32+I73+I83)*I88,2)</f>
        <v>286.13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0.01</v>
      </c>
      <c r="J89" s="115">
        <f>TRUNC((I32+I73+I83)*I89,2)</f>
        <v>34.8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0.01</v>
      </c>
      <c r="J90" s="115">
        <f>TRUNC((I32+I73+I83)*I90,2)</f>
        <v>34.8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0.01</v>
      </c>
      <c r="J91" s="115">
        <f>TRUNC((I32+I73+I83)*I91,2)</f>
        <v>34.8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0.01</v>
      </c>
      <c r="J92" s="115">
        <f>TRUNC((I32+I73+I83)*I92,2)</f>
        <v>34.8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0.1222</v>
      </c>
      <c r="J94" s="171">
        <f>TRUNC(SUM(J88:J93),2)</f>
        <v>425.33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'104.1-UNIF_EQUIP - CARPINTEIRO'!F8</f>
        <v>54.69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'104.1-UNIF_EQUIP - CARPINTEIRO'!F20</f>
        <v>77.76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132.45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27.05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27.05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18.55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84.8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220.85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378.3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1805.03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1530.62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145.34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425.33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132.45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4038.77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378.3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4417.07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8">
        <v>1</v>
      </c>
      <c r="B4" s="34" t="s">
        <v>221</v>
      </c>
      <c r="C4" s="34">
        <v>3</v>
      </c>
      <c r="D4" s="34" t="s">
        <v>199</v>
      </c>
      <c r="E4" s="35">
        <v>172.25</v>
      </c>
      <c r="F4" s="36">
        <f t="shared" ref="F4:F6" si="0">E4*C4</f>
        <v>516.75</v>
      </c>
    </row>
    <row r="5" ht="30" spans="1:6">
      <c r="A5" s="38">
        <v>2</v>
      </c>
      <c r="B5" s="34" t="s">
        <v>222</v>
      </c>
      <c r="C5" s="34">
        <v>2</v>
      </c>
      <c r="D5" s="34" t="s">
        <v>202</v>
      </c>
      <c r="E5" s="35">
        <v>65</v>
      </c>
      <c r="F5" s="36">
        <f t="shared" si="0"/>
        <v>130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656.3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54.69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30" spans="1:6">
      <c r="A12" s="38">
        <v>1</v>
      </c>
      <c r="B12" s="40" t="s">
        <v>243</v>
      </c>
      <c r="C12" s="40">
        <v>2</v>
      </c>
      <c r="D12" s="40" t="s">
        <v>199</v>
      </c>
      <c r="E12" s="35">
        <v>132.68</v>
      </c>
      <c r="F12" s="36">
        <f t="shared" ref="F12:F18" si="1">E12*C12</f>
        <v>265.36</v>
      </c>
    </row>
    <row r="13" ht="30" spans="1:6">
      <c r="A13" s="38">
        <v>2</v>
      </c>
      <c r="B13" s="40" t="s">
        <v>224</v>
      </c>
      <c r="C13" s="40">
        <v>2</v>
      </c>
      <c r="D13" s="40" t="s">
        <v>199</v>
      </c>
      <c r="E13" s="35">
        <v>29.39</v>
      </c>
      <c r="F13" s="36">
        <f t="shared" si="1"/>
        <v>58.78</v>
      </c>
    </row>
    <row r="14" ht="30" spans="1:6">
      <c r="A14" s="38">
        <v>3</v>
      </c>
      <c r="B14" s="40" t="s">
        <v>244</v>
      </c>
      <c r="C14" s="40">
        <v>2</v>
      </c>
      <c r="D14" s="40" t="s">
        <v>199</v>
      </c>
      <c r="E14" s="35">
        <v>40.17</v>
      </c>
      <c r="F14" s="36">
        <f t="shared" si="1"/>
        <v>80.34</v>
      </c>
    </row>
    <row r="15" ht="45" spans="1:6">
      <c r="A15" s="38">
        <v>4</v>
      </c>
      <c r="B15" s="40" t="s">
        <v>245</v>
      </c>
      <c r="C15" s="40">
        <v>1</v>
      </c>
      <c r="D15" s="40" t="s">
        <v>215</v>
      </c>
      <c r="E15" s="35">
        <v>255.73</v>
      </c>
      <c r="F15" s="36">
        <f t="shared" si="1"/>
        <v>255.73</v>
      </c>
    </row>
    <row r="16" spans="1:6">
      <c r="A16" s="38">
        <v>5</v>
      </c>
      <c r="B16" s="40" t="s">
        <v>246</v>
      </c>
      <c r="C16" s="40">
        <v>1</v>
      </c>
      <c r="D16" s="40" t="s">
        <v>202</v>
      </c>
      <c r="E16" s="35">
        <v>29.9</v>
      </c>
      <c r="F16" s="36">
        <f t="shared" si="1"/>
        <v>29.9</v>
      </c>
    </row>
    <row r="17" spans="1:6">
      <c r="A17" s="38">
        <v>6</v>
      </c>
      <c r="B17" s="40" t="s">
        <v>247</v>
      </c>
      <c r="C17" s="40">
        <v>4</v>
      </c>
      <c r="D17" s="40" t="s">
        <v>202</v>
      </c>
      <c r="E17" s="35">
        <v>44.89</v>
      </c>
      <c r="F17" s="36">
        <f t="shared" si="1"/>
        <v>179.56</v>
      </c>
    </row>
    <row r="18" ht="30" spans="1:6">
      <c r="A18" s="38">
        <v>7</v>
      </c>
      <c r="B18" s="40" t="s">
        <v>248</v>
      </c>
      <c r="C18" s="40">
        <v>2</v>
      </c>
      <c r="D18" s="40" t="s">
        <v>199</v>
      </c>
      <c r="E18" s="35">
        <v>31.75</v>
      </c>
      <c r="F18" s="36">
        <f t="shared" si="1"/>
        <v>63.5</v>
      </c>
    </row>
    <row r="19" spans="1:6">
      <c r="A19" s="39" t="s">
        <v>204</v>
      </c>
      <c r="B19" s="29"/>
      <c r="C19" s="29"/>
      <c r="D19" s="29"/>
      <c r="E19" s="30"/>
      <c r="F19" s="36">
        <f>SUM(F12:F18)</f>
        <v>933.17</v>
      </c>
    </row>
    <row r="20" spans="1:6">
      <c r="A20" s="39" t="s">
        <v>205</v>
      </c>
      <c r="B20" s="29"/>
      <c r="C20" s="29"/>
      <c r="D20" s="29"/>
      <c r="E20" s="30"/>
      <c r="F20" s="36">
        <f>TRUNC(F19/12,2)</f>
        <v>77.76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19:E19"/>
    <mergeCell ref="A20:E20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6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235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249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1890.24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250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1890.24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1890.24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157.45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228.71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386.16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455.28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56.91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52.79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34.14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22.76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13.65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4.55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182.11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822.19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77.02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113.4144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371.65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386.16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822.19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371.65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1580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11.88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37.8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64.19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37.8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151.67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'105.1-UNIF_EQUIP - COZINHEIRO'!F9</f>
        <v>52.07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'105.1-UNIF_EQUIP - COZINHEIRO'!F19</f>
        <v>49.63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101.7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24.94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24.94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17.1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78.19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203.62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348.79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1890.24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1580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151.67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101.7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3723.61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348.79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4072.4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5" workbookViewId="0">
      <selection activeCell="E15" sqref="E1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40" t="s">
        <v>208</v>
      </c>
      <c r="C4" s="40">
        <v>3</v>
      </c>
      <c r="D4" s="40" t="s">
        <v>199</v>
      </c>
      <c r="E4" s="35">
        <v>64.43</v>
      </c>
      <c r="F4" s="36">
        <f t="shared" ref="F4:F7" si="0">E4*C4</f>
        <v>193.29</v>
      </c>
    </row>
    <row r="5" ht="60" spans="1:6">
      <c r="A5" s="38">
        <v>2</v>
      </c>
      <c r="B5" s="40" t="s">
        <v>209</v>
      </c>
      <c r="C5" s="40">
        <v>3</v>
      </c>
      <c r="D5" s="40" t="s">
        <v>199</v>
      </c>
      <c r="E5" s="35">
        <v>68</v>
      </c>
      <c r="F5" s="36">
        <f t="shared" si="0"/>
        <v>204</v>
      </c>
    </row>
    <row r="6" ht="30" spans="1:6">
      <c r="A6" s="38">
        <v>3</v>
      </c>
      <c r="B6" s="40" t="s">
        <v>210</v>
      </c>
      <c r="C6" s="40">
        <v>2</v>
      </c>
      <c r="D6" s="40" t="s">
        <v>202</v>
      </c>
      <c r="E6" s="37">
        <v>109</v>
      </c>
      <c r="F6" s="36">
        <f t="shared" si="0"/>
        <v>218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624.84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52.07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30" spans="1:6">
      <c r="A13" s="38">
        <v>1</v>
      </c>
      <c r="B13" s="40" t="s">
        <v>212</v>
      </c>
      <c r="C13" s="40">
        <v>2</v>
      </c>
      <c r="D13" s="40" t="s">
        <v>199</v>
      </c>
      <c r="E13" s="35">
        <v>22.28</v>
      </c>
      <c r="F13" s="36">
        <f t="shared" ref="F13:F17" si="1">E13*C13</f>
        <v>44.56</v>
      </c>
    </row>
    <row r="14" ht="60" spans="1:6">
      <c r="A14" s="38">
        <v>2</v>
      </c>
      <c r="B14" s="40" t="s">
        <v>213</v>
      </c>
      <c r="C14" s="40">
        <v>1</v>
      </c>
      <c r="D14" s="40" t="s">
        <v>202</v>
      </c>
      <c r="E14" s="35">
        <v>215.5</v>
      </c>
      <c r="F14" s="36">
        <f t="shared" si="1"/>
        <v>215.5</v>
      </c>
    </row>
    <row r="15" ht="60" spans="1:6">
      <c r="A15" s="38">
        <v>3</v>
      </c>
      <c r="B15" s="40" t="s">
        <v>214</v>
      </c>
      <c r="C15" s="40">
        <v>4</v>
      </c>
      <c r="D15" s="40" t="s">
        <v>215</v>
      </c>
      <c r="E15" s="35">
        <v>26.6</v>
      </c>
      <c r="F15" s="36">
        <f t="shared" si="1"/>
        <v>106.4</v>
      </c>
    </row>
    <row r="16" ht="30" spans="1:6">
      <c r="A16" s="38">
        <v>4</v>
      </c>
      <c r="B16" s="40" t="s">
        <v>216</v>
      </c>
      <c r="C16" s="40">
        <v>6</v>
      </c>
      <c r="D16" s="40" t="s">
        <v>217</v>
      </c>
      <c r="E16" s="35">
        <v>6.55</v>
      </c>
      <c r="F16" s="36">
        <f t="shared" si="1"/>
        <v>39.3</v>
      </c>
    </row>
    <row r="17" ht="45" spans="1:6">
      <c r="A17" s="38">
        <v>5</v>
      </c>
      <c r="B17" s="40" t="s">
        <v>218</v>
      </c>
      <c r="C17" s="40">
        <v>2</v>
      </c>
      <c r="D17" s="40" t="s">
        <v>202</v>
      </c>
      <c r="E17" s="35">
        <v>94.9</v>
      </c>
      <c r="F17" s="36">
        <f t="shared" si="1"/>
        <v>189.8</v>
      </c>
    </row>
    <row r="18" spans="1:6">
      <c r="A18" s="39" t="s">
        <v>204</v>
      </c>
      <c r="B18" s="29"/>
      <c r="C18" s="29"/>
      <c r="D18" s="29"/>
      <c r="E18" s="30"/>
      <c r="F18" s="36">
        <f>SUM(F13:F17)</f>
        <v>595.56</v>
      </c>
    </row>
    <row r="19" spans="1:6">
      <c r="A19" s="39" t="s">
        <v>205</v>
      </c>
      <c r="B19" s="29"/>
      <c r="C19" s="29"/>
      <c r="D19" s="29"/>
      <c r="E19" s="30"/>
      <c r="F19" s="36">
        <f>TRUNC(F18/12,2)</f>
        <v>49.63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18:E18"/>
    <mergeCell ref="A19:E1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4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251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1805.03</v>
      </c>
      <c r="J23" s="82"/>
    </row>
    <row r="24" ht="24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252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1805.03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1805.03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218.4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368.75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434.75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54.34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50.41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32.6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21.73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13.04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4.34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173.9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785.11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82.13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108.3018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376.76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368.75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785.11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376.76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1530.62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11.44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36.1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61.7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36.1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145.34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'106.1-UNIF_EQUIP-ELET. DE INST.'!F8</f>
        <v>102.62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'106.1-UNIF_EQUIP-ELET. DE INST.'!F24</f>
        <v>198.46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301.08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25.33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25.33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17.37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79.41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206.81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354.25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1805.03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1530.62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145.34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301.08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3782.07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354.25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4136.32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000"/>
  <sheetViews>
    <sheetView topLeftCell="A5" workbookViewId="0">
      <selection activeCell="E13" sqref="E13"/>
    </sheetView>
  </sheetViews>
  <sheetFormatPr defaultColWidth="14.4285714285714" defaultRowHeight="15" customHeight="1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90" spans="1:11">
      <c r="A4" s="38">
        <v>1</v>
      </c>
      <c r="B4" s="34" t="s">
        <v>253</v>
      </c>
      <c r="C4" s="34">
        <v>3</v>
      </c>
      <c r="D4" s="34" t="s">
        <v>199</v>
      </c>
      <c r="E4" s="35">
        <v>310.57</v>
      </c>
      <c r="F4" s="36">
        <f t="shared" ref="F4:F6" si="0">E4*C4</f>
        <v>931.71</v>
      </c>
      <c r="K4" s="185" t="s">
        <v>254</v>
      </c>
    </row>
    <row r="5" ht="105" spans="1:6">
      <c r="A5" s="38">
        <v>2</v>
      </c>
      <c r="B5" s="34" t="s">
        <v>255</v>
      </c>
      <c r="C5" s="34">
        <v>2</v>
      </c>
      <c r="D5" s="34" t="s">
        <v>202</v>
      </c>
      <c r="E5" s="35">
        <v>145.12</v>
      </c>
      <c r="F5" s="36">
        <f t="shared" si="0"/>
        <v>290.24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1231.5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102.62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60" spans="1:6">
      <c r="A12" s="38">
        <v>1</v>
      </c>
      <c r="B12" s="34" t="s">
        <v>256</v>
      </c>
      <c r="C12" s="34">
        <v>1</v>
      </c>
      <c r="D12" s="34" t="s">
        <v>199</v>
      </c>
      <c r="E12" s="35">
        <v>100.25</v>
      </c>
      <c r="F12" s="36">
        <f t="shared" ref="F12:F22" si="1">E12*C12</f>
        <v>100.25</v>
      </c>
    </row>
    <row r="13" ht="30" spans="1:6">
      <c r="A13" s="38">
        <v>2</v>
      </c>
      <c r="B13" s="34" t="s">
        <v>224</v>
      </c>
      <c r="C13" s="34">
        <v>2</v>
      </c>
      <c r="D13" s="34" t="s">
        <v>199</v>
      </c>
      <c r="E13" s="35">
        <v>29.39</v>
      </c>
      <c r="F13" s="36">
        <f t="shared" si="1"/>
        <v>58.78</v>
      </c>
    </row>
    <row r="14" ht="60" spans="1:6">
      <c r="A14" s="38">
        <v>3</v>
      </c>
      <c r="B14" s="34" t="s">
        <v>225</v>
      </c>
      <c r="C14" s="34">
        <v>40</v>
      </c>
      <c r="D14" s="34" t="s">
        <v>199</v>
      </c>
      <c r="E14" s="35">
        <v>1.41</v>
      </c>
      <c r="F14" s="36">
        <f t="shared" si="1"/>
        <v>56.4</v>
      </c>
    </row>
    <row r="15" ht="75" spans="1:6">
      <c r="A15" s="38">
        <v>4</v>
      </c>
      <c r="B15" s="34" t="s">
        <v>257</v>
      </c>
      <c r="C15" s="34">
        <v>1</v>
      </c>
      <c r="D15" s="34" t="s">
        <v>199</v>
      </c>
      <c r="E15" s="35">
        <v>474.33</v>
      </c>
      <c r="F15" s="36">
        <f t="shared" si="1"/>
        <v>474.33</v>
      </c>
    </row>
    <row r="16" ht="75" spans="1:6">
      <c r="A16" s="38">
        <v>5</v>
      </c>
      <c r="B16" s="34" t="s">
        <v>258</v>
      </c>
      <c r="C16" s="34">
        <v>1</v>
      </c>
      <c r="D16" s="34" t="s">
        <v>199</v>
      </c>
      <c r="E16" s="35">
        <v>224.11</v>
      </c>
      <c r="F16" s="36">
        <f t="shared" si="1"/>
        <v>224.11</v>
      </c>
    </row>
    <row r="17" ht="60" spans="1:6">
      <c r="A17" s="38">
        <v>6</v>
      </c>
      <c r="B17" s="34" t="s">
        <v>259</v>
      </c>
      <c r="C17" s="34">
        <v>1</v>
      </c>
      <c r="D17" s="34" t="s">
        <v>202</v>
      </c>
      <c r="E17" s="35">
        <v>348.54</v>
      </c>
      <c r="F17" s="36">
        <f t="shared" si="1"/>
        <v>348.54</v>
      </c>
    </row>
    <row r="18" ht="120" spans="1:6">
      <c r="A18" s="38">
        <v>7</v>
      </c>
      <c r="B18" s="34" t="s">
        <v>260</v>
      </c>
      <c r="C18" s="34">
        <v>1</v>
      </c>
      <c r="D18" s="34" t="s">
        <v>199</v>
      </c>
      <c r="E18" s="35">
        <v>150.59</v>
      </c>
      <c r="F18" s="36">
        <f t="shared" si="1"/>
        <v>150.59</v>
      </c>
    </row>
    <row r="19" ht="30" spans="1:6">
      <c r="A19" s="38">
        <v>8</v>
      </c>
      <c r="B19" s="34" t="s">
        <v>261</v>
      </c>
      <c r="C19" s="34">
        <v>1</v>
      </c>
      <c r="D19" s="34" t="s">
        <v>199</v>
      </c>
      <c r="E19" s="35">
        <v>347.48</v>
      </c>
      <c r="F19" s="36">
        <f t="shared" si="1"/>
        <v>347.48</v>
      </c>
    </row>
    <row r="20" ht="45" spans="1:6">
      <c r="A20" s="38">
        <v>9</v>
      </c>
      <c r="B20" s="34" t="s">
        <v>262</v>
      </c>
      <c r="C20" s="34">
        <v>2</v>
      </c>
      <c r="D20" s="34" t="s">
        <v>202</v>
      </c>
      <c r="E20" s="35">
        <v>217.51</v>
      </c>
      <c r="F20" s="36">
        <f t="shared" si="1"/>
        <v>435.02</v>
      </c>
    </row>
    <row r="21" ht="15.75" customHeight="1" spans="1:6">
      <c r="A21" s="38">
        <v>10</v>
      </c>
      <c r="B21" s="34" t="s">
        <v>263</v>
      </c>
      <c r="C21" s="34">
        <v>2</v>
      </c>
      <c r="D21" s="34" t="s">
        <v>202</v>
      </c>
      <c r="E21" s="35">
        <v>50.81</v>
      </c>
      <c r="F21" s="36">
        <f t="shared" si="1"/>
        <v>101.62</v>
      </c>
    </row>
    <row r="22" ht="15.75" customHeight="1" spans="1:6">
      <c r="A22" s="38">
        <v>11</v>
      </c>
      <c r="B22" s="34" t="s">
        <v>264</v>
      </c>
      <c r="C22" s="34">
        <v>2</v>
      </c>
      <c r="D22" s="34" t="s">
        <v>202</v>
      </c>
      <c r="E22" s="35">
        <v>42.2</v>
      </c>
      <c r="F22" s="36">
        <f t="shared" si="1"/>
        <v>84.4</v>
      </c>
    </row>
    <row r="23" ht="15.75" customHeight="1" spans="1:6">
      <c r="A23" s="39" t="s">
        <v>204</v>
      </c>
      <c r="B23" s="29"/>
      <c r="C23" s="29"/>
      <c r="D23" s="29"/>
      <c r="E23" s="30"/>
      <c r="F23" s="36">
        <f>SUM(F12:F22)</f>
        <v>2381.52</v>
      </c>
    </row>
    <row r="24" ht="15.75" customHeight="1" spans="1:6">
      <c r="A24" s="39" t="s">
        <v>205</v>
      </c>
      <c r="B24" s="29"/>
      <c r="C24" s="29"/>
      <c r="D24" s="29"/>
      <c r="E24" s="30"/>
      <c r="F24" s="36">
        <f>TRUNC(F23/12,2)</f>
        <v>198.46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23:E23"/>
    <mergeCell ref="A24:E24"/>
  </mergeCells>
  <pageMargins left="0.511805555555556" right="0.511805555555556" top="0.786805555555556" bottom="0.786805555555556" header="0" footer="0"/>
  <pageSetup paperSize="9" scale="68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84" workbookViewId="0">
      <selection activeCell="I100" sqref="I100:J100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265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customHeight="1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customHeight="1" spans="1:21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  <c r="L21" s="183" t="s">
        <v>266</v>
      </c>
      <c r="M21" s="50"/>
      <c r="N21" s="50"/>
      <c r="O21" s="50"/>
      <c r="P21" s="50"/>
      <c r="Q21" s="50"/>
      <c r="R21" s="50"/>
      <c r="S21" s="50"/>
      <c r="T21" s="50"/>
      <c r="U21" s="50"/>
    </row>
    <row r="22" ht="15.75" customHeight="1" spans="1:21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267</v>
      </c>
      <c r="J22" s="82"/>
      <c r="L22" s="50"/>
      <c r="U22" s="50"/>
    </row>
    <row r="23" ht="15.75" customHeight="1" spans="1:21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f>TRUNC(0.72*1320,2)</f>
        <v>950.4</v>
      </c>
      <c r="J23" s="82"/>
      <c r="L23" s="50"/>
      <c r="U23" s="50"/>
    </row>
    <row r="24" ht="27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268</v>
      </c>
      <c r="J24" s="82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105"/>
      <c r="W24" s="105"/>
    </row>
    <row r="25" ht="15.75" customHeight="1" spans="1:19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  <c r="L25" s="184"/>
      <c r="M25" s="184"/>
      <c r="N25" s="184"/>
      <c r="O25" s="184"/>
      <c r="P25" s="184"/>
      <c r="Q25" s="184"/>
      <c r="R25" s="184"/>
      <c r="S25" s="184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7.25" customHeight="1" spans="1:23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  <c r="L27" s="183" t="s">
        <v>269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</row>
    <row r="28" ht="17.25" customHeight="1" spans="1:23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  <c r="L28" s="50"/>
      <c r="W28" s="50"/>
    </row>
    <row r="29" ht="17.2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950.4</v>
      </c>
      <c r="J29" s="82"/>
      <c r="K29" s="109"/>
      <c r="L29" s="50"/>
      <c r="W29" s="50"/>
    </row>
    <row r="30" ht="17.25" customHeight="1" spans="1:23">
      <c r="A30" s="41"/>
      <c r="B30" s="67" t="s">
        <v>10</v>
      </c>
      <c r="C30" s="52" t="s">
        <v>270</v>
      </c>
      <c r="D30" s="53"/>
      <c r="E30" s="53"/>
      <c r="F30" s="53"/>
      <c r="G30" s="78" t="s">
        <v>42</v>
      </c>
      <c r="H30" s="80">
        <v>0.2</v>
      </c>
      <c r="I30" s="108">
        <f>TRUNC(116*(H30*(1320/220)),2)</f>
        <v>139.2</v>
      </c>
      <c r="J30" s="82"/>
      <c r="K30" s="10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</row>
    <row r="31" ht="17.25" customHeight="1" spans="1:32">
      <c r="A31" s="41"/>
      <c r="B31" s="67" t="s">
        <v>13</v>
      </c>
      <c r="C31" s="52" t="s">
        <v>271</v>
      </c>
      <c r="D31" s="53"/>
      <c r="E31" s="53"/>
      <c r="F31" s="53"/>
      <c r="G31" s="78" t="s">
        <v>42</v>
      </c>
      <c r="H31" s="80">
        <v>1.5</v>
      </c>
      <c r="I31" s="108">
        <f>TRUNC((I29+I30)/220*14.8*H31,2)</f>
        <v>109.95</v>
      </c>
      <c r="J31" s="82"/>
      <c r="K31" s="109"/>
      <c r="L31" s="183" t="s">
        <v>272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ht="15.75" customHeight="1" spans="1:12">
      <c r="A32" s="41"/>
      <c r="B32" s="77" t="s">
        <v>16</v>
      </c>
      <c r="C32" s="78" t="s">
        <v>39</v>
      </c>
      <c r="D32" s="78"/>
      <c r="E32" s="79" t="s">
        <v>40</v>
      </c>
      <c r="F32" s="78" t="s">
        <v>41</v>
      </c>
      <c r="G32" s="78" t="s">
        <v>42</v>
      </c>
      <c r="H32" s="80">
        <v>0.3</v>
      </c>
      <c r="I32" s="108" t="str">
        <f>IF(F32="SIM",(TRUNC((I29*H32),2)),"-")</f>
        <v>-</v>
      </c>
      <c r="J32" s="82"/>
      <c r="L32" s="41" t="s">
        <v>273</v>
      </c>
    </row>
    <row r="33" ht="15.75" customHeight="1" spans="1:12">
      <c r="A33" s="41"/>
      <c r="B33" s="77" t="s">
        <v>75</v>
      </c>
      <c r="C33" s="78" t="s">
        <v>44</v>
      </c>
      <c r="D33" s="78"/>
      <c r="E33" s="81" t="s">
        <v>40</v>
      </c>
      <c r="F33" s="78" t="s">
        <v>41</v>
      </c>
      <c r="G33" s="78" t="s">
        <v>42</v>
      </c>
      <c r="H33" s="80">
        <v>0.2</v>
      </c>
      <c r="I33" s="108" t="str">
        <f>IF(F33="SIM",(TRUNC((1320*H33),2)),"-")</f>
        <v>-</v>
      </c>
      <c r="J33" s="82"/>
      <c r="L33" s="41" t="s">
        <v>274</v>
      </c>
    </row>
    <row r="34" ht="15.75" customHeight="1" spans="1:17">
      <c r="A34" s="41"/>
      <c r="B34" s="66" t="s">
        <v>47</v>
      </c>
      <c r="C34" s="64"/>
      <c r="D34" s="64"/>
      <c r="E34" s="64"/>
      <c r="F34" s="64"/>
      <c r="G34" s="64"/>
      <c r="H34" s="82"/>
      <c r="I34" s="111">
        <f>TRUNC(SUM(I29:I33),2)</f>
        <v>1199.55</v>
      </c>
      <c r="J34" s="82"/>
      <c r="L34" s="41" t="s">
        <v>186</v>
      </c>
      <c r="M34" s="112"/>
      <c r="Q34" s="109"/>
    </row>
    <row r="35" ht="15.75" customHeight="1" spans="1:11">
      <c r="A35" s="41"/>
      <c r="B35" s="71"/>
      <c r="C35" s="71"/>
      <c r="D35" s="71"/>
      <c r="E35" s="71"/>
      <c r="F35" s="71"/>
      <c r="G35" s="71"/>
      <c r="H35" s="71"/>
      <c r="I35" s="71"/>
      <c r="J35" s="71"/>
      <c r="K35" s="105"/>
    </row>
    <row r="36" ht="15.75" customHeight="1" spans="1:10">
      <c r="A36" s="41"/>
      <c r="B36" s="72" t="s">
        <v>49</v>
      </c>
      <c r="C36" s="64"/>
      <c r="D36" s="64"/>
      <c r="E36" s="64"/>
      <c r="F36" s="64"/>
      <c r="G36" s="64"/>
      <c r="H36" s="64"/>
      <c r="I36" s="64"/>
      <c r="J36" s="82"/>
    </row>
    <row r="37" ht="15.75" customHeight="1" spans="1:10">
      <c r="A37" s="41"/>
      <c r="B37" s="66" t="s">
        <v>50</v>
      </c>
      <c r="C37" s="64"/>
      <c r="D37" s="64"/>
      <c r="E37" s="64"/>
      <c r="F37" s="64"/>
      <c r="G37" s="64"/>
      <c r="H37" s="64"/>
      <c r="I37" s="64"/>
      <c r="J37" s="82"/>
    </row>
    <row r="38" ht="15.75" customHeight="1" spans="1:10">
      <c r="A38" s="41"/>
      <c r="B38" s="73" t="s">
        <v>51</v>
      </c>
      <c r="C38" s="66" t="s">
        <v>52</v>
      </c>
      <c r="D38" s="64"/>
      <c r="E38" s="64"/>
      <c r="F38" s="64"/>
      <c r="G38" s="64"/>
      <c r="H38" s="82"/>
      <c r="I38" s="73" t="s">
        <v>53</v>
      </c>
      <c r="J38" s="113" t="s">
        <v>37</v>
      </c>
    </row>
    <row r="39" ht="15.75" customHeight="1" spans="1:23">
      <c r="A39" s="41"/>
      <c r="B39" s="67" t="s">
        <v>7</v>
      </c>
      <c r="C39" s="68" t="s">
        <v>54</v>
      </c>
      <c r="D39" s="69"/>
      <c r="E39" s="69"/>
      <c r="F39" s="69"/>
      <c r="G39" s="69"/>
      <c r="H39" s="70"/>
      <c r="I39" s="114">
        <f>1/12</f>
        <v>0.0833333333333333</v>
      </c>
      <c r="J39" s="115">
        <f>TRUNC((I34*8.33%),2)</f>
        <v>99.92</v>
      </c>
      <c r="L39" s="110" t="s">
        <v>275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</row>
    <row r="40" ht="15.75" customHeight="1" spans="1:23">
      <c r="A40" s="41"/>
      <c r="B40" s="67" t="s">
        <v>10</v>
      </c>
      <c r="C40" s="68" t="s">
        <v>56</v>
      </c>
      <c r="D40" s="69"/>
      <c r="E40" s="69"/>
      <c r="F40" s="69"/>
      <c r="G40" s="69"/>
      <c r="H40" s="70"/>
      <c r="I40" s="114">
        <v>0.121</v>
      </c>
      <c r="J40" s="115">
        <f>TRUNC((I40*I34),2)</f>
        <v>145.14</v>
      </c>
      <c r="L40" s="110" t="s">
        <v>276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ht="15.75" customHeight="1" spans="1:12">
      <c r="A41" s="41"/>
      <c r="B41" s="66" t="s">
        <v>58</v>
      </c>
      <c r="C41" s="64"/>
      <c r="D41" s="64"/>
      <c r="E41" s="64"/>
      <c r="F41" s="64"/>
      <c r="G41" s="64"/>
      <c r="H41" s="82"/>
      <c r="I41" s="111">
        <f>TRUNC(SUM(J39:J40),2)</f>
        <v>245.06</v>
      </c>
      <c r="J41" s="82"/>
      <c r="L41" s="41" t="s">
        <v>59</v>
      </c>
    </row>
    <row r="42" ht="30.75" customHeight="1" spans="1:18">
      <c r="A42" s="41"/>
      <c r="B42" s="83" t="s">
        <v>60</v>
      </c>
      <c r="C42" s="64"/>
      <c r="D42" s="64"/>
      <c r="E42" s="64"/>
      <c r="F42" s="64"/>
      <c r="G42" s="64"/>
      <c r="H42" s="64"/>
      <c r="I42" s="64"/>
      <c r="J42" s="82"/>
      <c r="L42" s="116" t="s">
        <v>61</v>
      </c>
      <c r="M42" s="117"/>
      <c r="N42" s="117"/>
      <c r="O42" s="117"/>
      <c r="P42" s="117"/>
      <c r="Q42" s="117"/>
      <c r="R42" s="117"/>
    </row>
    <row r="43" ht="15.75" customHeight="1" spans="1:10">
      <c r="A43" s="41"/>
      <c r="B43" s="84"/>
      <c r="C43" s="84"/>
      <c r="D43" s="84"/>
      <c r="E43" s="84"/>
      <c r="F43" s="84"/>
      <c r="G43" s="84"/>
      <c r="H43" s="84"/>
      <c r="I43" s="84"/>
      <c r="J43" s="84"/>
    </row>
    <row r="44" ht="15.75" customHeight="1" spans="1:10">
      <c r="A44" s="41"/>
      <c r="B44" s="85" t="s">
        <v>62</v>
      </c>
      <c r="C44" s="64"/>
      <c r="D44" s="64"/>
      <c r="E44" s="64"/>
      <c r="F44" s="64"/>
      <c r="G44" s="64"/>
      <c r="H44" s="64"/>
      <c r="I44" s="64"/>
      <c r="J44" s="82"/>
    </row>
    <row r="45" ht="15.75" customHeight="1" spans="1:10">
      <c r="A45" s="41"/>
      <c r="B45" s="73" t="s">
        <v>63</v>
      </c>
      <c r="C45" s="66" t="s">
        <v>64</v>
      </c>
      <c r="D45" s="64"/>
      <c r="E45" s="64"/>
      <c r="F45" s="64"/>
      <c r="G45" s="64"/>
      <c r="H45" s="82"/>
      <c r="I45" s="73" t="s">
        <v>53</v>
      </c>
      <c r="J45" s="113" t="s">
        <v>37</v>
      </c>
    </row>
    <row r="46" ht="15.75" customHeight="1" spans="1:12">
      <c r="A46" s="41"/>
      <c r="B46" s="67" t="s">
        <v>7</v>
      </c>
      <c r="C46" s="68" t="s">
        <v>65</v>
      </c>
      <c r="D46" s="69"/>
      <c r="E46" s="69"/>
      <c r="F46" s="69"/>
      <c r="G46" s="69"/>
      <c r="H46" s="70"/>
      <c r="I46" s="118">
        <v>0.2</v>
      </c>
      <c r="J46" s="119">
        <f>TRUNC((I34+I41)*I46,2)</f>
        <v>288.92</v>
      </c>
      <c r="K46" s="120"/>
      <c r="L46" s="41" t="s">
        <v>277</v>
      </c>
    </row>
    <row r="47" ht="15.75" customHeight="1" spans="1:12">
      <c r="A47" s="41"/>
      <c r="B47" s="67" t="s">
        <v>10</v>
      </c>
      <c r="C47" s="68" t="s">
        <v>67</v>
      </c>
      <c r="D47" s="69"/>
      <c r="E47" s="69"/>
      <c r="F47" s="69"/>
      <c r="G47" s="69"/>
      <c r="H47" s="70"/>
      <c r="I47" s="118">
        <v>0.025</v>
      </c>
      <c r="J47" s="119">
        <f>TRUNC((I34+I41)*I47,2)</f>
        <v>36.11</v>
      </c>
      <c r="K47" s="120"/>
      <c r="L47" s="41" t="s">
        <v>278</v>
      </c>
    </row>
    <row r="48" ht="15.75" customHeight="1" spans="1:12">
      <c r="A48" s="41"/>
      <c r="B48" s="67" t="s">
        <v>13</v>
      </c>
      <c r="C48" s="86" t="s">
        <v>69</v>
      </c>
      <c r="D48" s="82"/>
      <c r="E48" s="77" t="s">
        <v>70</v>
      </c>
      <c r="F48" s="87">
        <v>3</v>
      </c>
      <c r="G48" s="88" t="s">
        <v>71</v>
      </c>
      <c r="H48" s="89">
        <f>'99-CONTÍNUO'!$H$46</f>
        <v>0.7731</v>
      </c>
      <c r="I48" s="114">
        <f>F48*H48/100</f>
        <v>0.023193</v>
      </c>
      <c r="J48" s="119">
        <f>TRUNC((I34+I41)*I48,2)</f>
        <v>33.5</v>
      </c>
      <c r="K48" s="120"/>
      <c r="L48" s="41" t="s">
        <v>279</v>
      </c>
    </row>
    <row r="49" ht="15.75" customHeight="1" spans="1:12">
      <c r="A49" s="41"/>
      <c r="B49" s="67" t="s">
        <v>16</v>
      </c>
      <c r="C49" s="68" t="s">
        <v>73</v>
      </c>
      <c r="D49" s="69"/>
      <c r="E49" s="69"/>
      <c r="F49" s="69"/>
      <c r="G49" s="69"/>
      <c r="H49" s="70"/>
      <c r="I49" s="118">
        <v>0.015</v>
      </c>
      <c r="J49" s="119">
        <f>TRUNC((I34+I41)*I49,2)</f>
        <v>21.66</v>
      </c>
      <c r="K49" s="120"/>
      <c r="L49" s="41" t="s">
        <v>280</v>
      </c>
    </row>
    <row r="50" ht="15.75" customHeight="1" spans="1:12">
      <c r="A50" s="41"/>
      <c r="B50" s="67" t="s">
        <v>75</v>
      </c>
      <c r="C50" s="68" t="s">
        <v>76</v>
      </c>
      <c r="D50" s="69"/>
      <c r="E50" s="69"/>
      <c r="F50" s="69"/>
      <c r="G50" s="69"/>
      <c r="H50" s="70"/>
      <c r="I50" s="121">
        <v>0.01</v>
      </c>
      <c r="J50" s="119">
        <f>TRUNC((I34+I41)*I50,2)</f>
        <v>14.44</v>
      </c>
      <c r="K50" s="120"/>
      <c r="L50" s="41" t="s">
        <v>281</v>
      </c>
    </row>
    <row r="51" ht="15.75" customHeight="1" spans="1:12">
      <c r="A51" s="41"/>
      <c r="B51" s="67" t="s">
        <v>78</v>
      </c>
      <c r="C51" s="68" t="s">
        <v>79</v>
      </c>
      <c r="D51" s="69"/>
      <c r="E51" s="69"/>
      <c r="F51" s="69"/>
      <c r="G51" s="69"/>
      <c r="H51" s="70"/>
      <c r="I51" s="118">
        <v>0.006</v>
      </c>
      <c r="J51" s="119">
        <f>TRUNC((I34+I41)*I51,2)</f>
        <v>8.66</v>
      </c>
      <c r="K51" s="120"/>
      <c r="L51" s="41" t="s">
        <v>282</v>
      </c>
    </row>
    <row r="52" ht="15.75" customHeight="1" spans="1:12">
      <c r="A52" s="41"/>
      <c r="B52" s="67" t="s">
        <v>81</v>
      </c>
      <c r="C52" s="68" t="s">
        <v>82</v>
      </c>
      <c r="D52" s="69"/>
      <c r="E52" s="69"/>
      <c r="F52" s="69"/>
      <c r="G52" s="69"/>
      <c r="H52" s="70"/>
      <c r="I52" s="118">
        <v>0.002</v>
      </c>
      <c r="J52" s="119">
        <f>TRUNC((I34+I41)*I52,2)</f>
        <v>2.88</v>
      </c>
      <c r="K52" s="120"/>
      <c r="L52" s="41" t="s">
        <v>283</v>
      </c>
    </row>
    <row r="53" ht="15.75" customHeight="1" spans="1:12">
      <c r="A53" s="41"/>
      <c r="B53" s="67" t="s">
        <v>84</v>
      </c>
      <c r="C53" s="68" t="s">
        <v>85</v>
      </c>
      <c r="D53" s="69"/>
      <c r="E53" s="69"/>
      <c r="F53" s="69"/>
      <c r="G53" s="69"/>
      <c r="H53" s="70"/>
      <c r="I53" s="121">
        <v>0.08</v>
      </c>
      <c r="J53" s="119">
        <f>TRUNC((I34+I41)*I53,2)</f>
        <v>115.56</v>
      </c>
      <c r="K53" s="120"/>
      <c r="L53" s="41" t="s">
        <v>284</v>
      </c>
    </row>
    <row r="54" ht="15.75" customHeight="1" spans="1:12">
      <c r="A54" s="41"/>
      <c r="B54" s="66" t="s">
        <v>87</v>
      </c>
      <c r="C54" s="64"/>
      <c r="D54" s="64"/>
      <c r="E54" s="64"/>
      <c r="F54" s="64"/>
      <c r="G54" s="64"/>
      <c r="H54" s="82"/>
      <c r="I54" s="122">
        <f>SUM(I46:I53)</f>
        <v>0.361193</v>
      </c>
      <c r="J54" s="123">
        <f>TRUNC(SUM(J46:J53),2)</f>
        <v>521.73</v>
      </c>
      <c r="K54" s="120"/>
      <c r="L54" s="41" t="s">
        <v>88</v>
      </c>
    </row>
    <row r="55" ht="15.75" customHeight="1" spans="1:10">
      <c r="A55" s="41"/>
      <c r="B55" s="90" t="s">
        <v>89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84"/>
      <c r="C56" s="84"/>
      <c r="D56" s="84"/>
      <c r="E56" s="84"/>
      <c r="F56" s="84"/>
      <c r="G56" s="84"/>
      <c r="H56" s="84"/>
      <c r="I56" s="84"/>
      <c r="J56" s="84"/>
    </row>
    <row r="57" ht="15.75" customHeight="1" spans="1:10">
      <c r="A57" s="41"/>
      <c r="B57" s="66" t="s">
        <v>90</v>
      </c>
      <c r="C57" s="64"/>
      <c r="D57" s="64"/>
      <c r="E57" s="64"/>
      <c r="F57" s="64"/>
      <c r="G57" s="64"/>
      <c r="H57" s="64"/>
      <c r="I57" s="64"/>
      <c r="J57" s="82"/>
    </row>
    <row r="58" ht="15.75" customHeight="1" spans="1:10">
      <c r="A58" s="41"/>
      <c r="B58" s="73" t="s">
        <v>91</v>
      </c>
      <c r="C58" s="66" t="s">
        <v>92</v>
      </c>
      <c r="D58" s="64"/>
      <c r="E58" s="64"/>
      <c r="F58" s="64"/>
      <c r="G58" s="64"/>
      <c r="H58" s="82"/>
      <c r="I58" s="66" t="s">
        <v>37</v>
      </c>
      <c r="J58" s="82"/>
    </row>
    <row r="59" ht="15.75" customHeight="1" spans="1:32">
      <c r="A59" s="41"/>
      <c r="B59" s="91" t="s">
        <v>7</v>
      </c>
      <c r="C59" s="92" t="s">
        <v>93</v>
      </c>
      <c r="D59" s="67" t="s">
        <v>94</v>
      </c>
      <c r="E59" s="67" t="s">
        <v>95</v>
      </c>
      <c r="F59" s="67" t="s">
        <v>96</v>
      </c>
      <c r="G59" s="67" t="s">
        <v>97</v>
      </c>
      <c r="H59" s="67" t="s">
        <v>98</v>
      </c>
      <c r="I59" s="124">
        <f>TRUNC(IF(D60="NÃO",0,(E60*F60*G60)-H60),2)</f>
        <v>95.16</v>
      </c>
      <c r="J59" s="125"/>
      <c r="L59" s="41" t="s">
        <v>285</v>
      </c>
      <c r="AA59" s="129"/>
      <c r="AB59" s="129"/>
      <c r="AC59" s="129"/>
      <c r="AD59" s="129"/>
      <c r="AE59" s="129"/>
      <c r="AF59" s="129"/>
    </row>
    <row r="60" ht="15.75" customHeight="1" spans="1:32">
      <c r="A60" s="41"/>
      <c r="B60" s="93"/>
      <c r="C60" s="93"/>
      <c r="D60" s="94" t="s">
        <v>100</v>
      </c>
      <c r="E60" s="95">
        <v>4.5</v>
      </c>
      <c r="F60" s="67">
        <v>2</v>
      </c>
      <c r="G60" s="51">
        <f>TRUNC(203/12,2)</f>
        <v>16.91</v>
      </c>
      <c r="H60" s="96">
        <f>I29*0.06</f>
        <v>57.024</v>
      </c>
      <c r="I60" s="126"/>
      <c r="J60" s="127"/>
      <c r="L60" s="41" t="s">
        <v>286</v>
      </c>
      <c r="AA60" s="130"/>
      <c r="AB60" s="131"/>
      <c r="AC60" s="132"/>
      <c r="AD60" s="131"/>
      <c r="AE60" s="133"/>
      <c r="AF60" s="131"/>
    </row>
    <row r="61" ht="15.75" customHeight="1" spans="1:32">
      <c r="A61" s="41"/>
      <c r="B61" s="91" t="s">
        <v>10</v>
      </c>
      <c r="C61" s="92" t="s">
        <v>102</v>
      </c>
      <c r="D61" s="97" t="s">
        <v>103</v>
      </c>
      <c r="E61" s="67" t="s">
        <v>94</v>
      </c>
      <c r="F61" s="67" t="s">
        <v>95</v>
      </c>
      <c r="G61" s="67" t="s">
        <v>97</v>
      </c>
      <c r="H61" s="67" t="s">
        <v>98</v>
      </c>
      <c r="I61" s="124">
        <f>TRUNC(IF(E62="NÃO",0,(F62*G62)-H62),2)</f>
        <v>220.67</v>
      </c>
      <c r="J61" s="125"/>
      <c r="L61" s="41" t="s">
        <v>287</v>
      </c>
      <c r="AA61" s="130"/>
      <c r="AB61" s="134"/>
      <c r="AC61" s="130"/>
      <c r="AD61" s="135"/>
      <c r="AE61" s="130"/>
      <c r="AF61" s="135"/>
    </row>
    <row r="62" ht="15.75" customHeight="1" spans="1:32">
      <c r="A62" s="41"/>
      <c r="B62" s="93"/>
      <c r="C62" s="93"/>
      <c r="D62" s="98">
        <v>0.1</v>
      </c>
      <c r="E62" s="94" t="s">
        <v>100</v>
      </c>
      <c r="F62" s="95">
        <v>14.5</v>
      </c>
      <c r="G62" s="51">
        <f>G60</f>
        <v>16.91</v>
      </c>
      <c r="H62" s="96">
        <f>(F62*G62)*D62</f>
        <v>24.5195</v>
      </c>
      <c r="I62" s="126"/>
      <c r="J62" s="127"/>
      <c r="L62" s="41" t="s">
        <v>288</v>
      </c>
      <c r="AA62" s="130"/>
      <c r="AB62" s="131"/>
      <c r="AC62" s="130"/>
      <c r="AD62" s="136"/>
      <c r="AE62" s="130"/>
      <c r="AF62" s="136"/>
    </row>
    <row r="63" ht="15.75" customHeight="1" spans="1:32">
      <c r="A63" s="41"/>
      <c r="B63" s="97" t="s">
        <v>13</v>
      </c>
      <c r="C63" s="99" t="s">
        <v>106</v>
      </c>
      <c r="D63" s="64"/>
      <c r="E63" s="64"/>
      <c r="F63" s="64"/>
      <c r="G63" s="64"/>
      <c r="H63" s="82"/>
      <c r="I63" s="128">
        <v>3.5</v>
      </c>
      <c r="J63" s="82"/>
      <c r="L63" s="41" t="s">
        <v>107</v>
      </c>
      <c r="AA63" s="130"/>
      <c r="AB63" s="131"/>
      <c r="AC63" s="130"/>
      <c r="AD63" s="136"/>
      <c r="AE63" s="130"/>
      <c r="AF63" s="136"/>
    </row>
    <row r="64" ht="15.75" customHeight="1" spans="1:32">
      <c r="A64" s="41"/>
      <c r="B64" s="67" t="s">
        <v>16</v>
      </c>
      <c r="C64" s="99" t="s">
        <v>108</v>
      </c>
      <c r="D64" s="64"/>
      <c r="E64" s="64"/>
      <c r="F64" s="64"/>
      <c r="G64" s="64"/>
      <c r="H64" s="82"/>
      <c r="I64" s="128">
        <v>15</v>
      </c>
      <c r="J64" s="82"/>
      <c r="L64" s="41" t="s">
        <v>109</v>
      </c>
      <c r="AA64" s="137"/>
      <c r="AB64" s="137"/>
      <c r="AC64" s="137"/>
      <c r="AD64" s="137"/>
      <c r="AE64" s="137"/>
      <c r="AF64" s="137"/>
    </row>
    <row r="65" ht="15.75" customHeight="1" spans="1:12">
      <c r="A65" s="41"/>
      <c r="B65" s="66" t="s">
        <v>58</v>
      </c>
      <c r="C65" s="64"/>
      <c r="D65" s="64"/>
      <c r="E65" s="64"/>
      <c r="F65" s="64"/>
      <c r="G65" s="64"/>
      <c r="H65" s="82"/>
      <c r="I65" s="111">
        <f>TRUNC(SUM(I59:J64),2)</f>
        <v>334.33</v>
      </c>
      <c r="J65" s="82"/>
      <c r="L65" s="41" t="s">
        <v>110</v>
      </c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42"/>
      <c r="C67" s="42"/>
      <c r="D67" s="42"/>
      <c r="E67" s="42"/>
      <c r="F67" s="42"/>
      <c r="G67" s="42"/>
      <c r="H67" s="42"/>
      <c r="I67" s="42"/>
      <c r="J67" s="42"/>
    </row>
    <row r="68" ht="15.75" customHeight="1" spans="1:10">
      <c r="A68" s="41"/>
      <c r="B68" s="42"/>
      <c r="C68" s="42"/>
      <c r="D68" s="42"/>
      <c r="E68" s="42"/>
      <c r="F68" s="42"/>
      <c r="G68" s="42"/>
      <c r="H68" s="42"/>
      <c r="I68" s="42"/>
      <c r="J68" s="42"/>
    </row>
    <row r="69" ht="15.75" customHeight="1" spans="1:10">
      <c r="A69" s="41"/>
      <c r="B69" s="138" t="s">
        <v>111</v>
      </c>
      <c r="C69" s="50"/>
      <c r="D69" s="50"/>
      <c r="E69" s="50"/>
      <c r="F69" s="50"/>
      <c r="G69" s="50"/>
      <c r="H69" s="50"/>
      <c r="I69" s="50"/>
      <c r="J69" s="50"/>
    </row>
    <row r="70" ht="15.75" customHeight="1" spans="1:10">
      <c r="A70" s="41"/>
      <c r="B70" s="139"/>
      <c r="C70" s="139"/>
      <c r="D70" s="139"/>
      <c r="E70" s="139"/>
      <c r="F70" s="139"/>
      <c r="G70" s="139"/>
      <c r="H70" s="139"/>
      <c r="I70" s="139"/>
      <c r="J70" s="139"/>
    </row>
    <row r="71" ht="15.75" customHeight="1" spans="1:10">
      <c r="A71" s="41"/>
      <c r="B71" s="140">
        <v>2</v>
      </c>
      <c r="C71" s="141" t="s">
        <v>112</v>
      </c>
      <c r="D71" s="64"/>
      <c r="E71" s="64"/>
      <c r="F71" s="64"/>
      <c r="G71" s="64"/>
      <c r="H71" s="82"/>
      <c r="I71" s="141" t="s">
        <v>37</v>
      </c>
      <c r="J71" s="82"/>
    </row>
    <row r="72" ht="15.75" customHeight="1" spans="1:12">
      <c r="A72" s="41"/>
      <c r="B72" s="77" t="s">
        <v>51</v>
      </c>
      <c r="C72" s="86" t="s">
        <v>113</v>
      </c>
      <c r="D72" s="142"/>
      <c r="E72" s="142"/>
      <c r="F72" s="142"/>
      <c r="G72" s="142"/>
      <c r="H72" s="143"/>
      <c r="I72" s="108">
        <f>I41</f>
        <v>245.06</v>
      </c>
      <c r="J72" s="82"/>
      <c r="L72" s="41" t="s">
        <v>289</v>
      </c>
    </row>
    <row r="73" ht="15.75" customHeight="1" spans="1:12">
      <c r="A73" s="41"/>
      <c r="B73" s="77" t="s">
        <v>63</v>
      </c>
      <c r="C73" s="86" t="s">
        <v>64</v>
      </c>
      <c r="D73" s="142"/>
      <c r="E73" s="142"/>
      <c r="F73" s="142"/>
      <c r="G73" s="142"/>
      <c r="H73" s="143"/>
      <c r="I73" s="108">
        <f>J54</f>
        <v>521.73</v>
      </c>
      <c r="J73" s="82"/>
      <c r="L73" s="41" t="s">
        <v>290</v>
      </c>
    </row>
    <row r="74" ht="15.75" customHeight="1" spans="1:12">
      <c r="A74" s="41"/>
      <c r="B74" s="77" t="s">
        <v>91</v>
      </c>
      <c r="C74" s="86" t="s">
        <v>92</v>
      </c>
      <c r="D74" s="142"/>
      <c r="E74" s="142"/>
      <c r="F74" s="142"/>
      <c r="G74" s="142"/>
      <c r="H74" s="143"/>
      <c r="I74" s="108">
        <f>I65</f>
        <v>334.33</v>
      </c>
      <c r="J74" s="82"/>
      <c r="L74" s="41" t="s">
        <v>291</v>
      </c>
    </row>
    <row r="75" ht="15.75" customHeight="1" spans="1:12">
      <c r="A75" s="41"/>
      <c r="B75" s="66" t="s">
        <v>58</v>
      </c>
      <c r="C75" s="64"/>
      <c r="D75" s="64"/>
      <c r="E75" s="64"/>
      <c r="F75" s="64"/>
      <c r="G75" s="64"/>
      <c r="H75" s="82"/>
      <c r="I75" s="111">
        <f>SUM(I72:J74)</f>
        <v>1101.12</v>
      </c>
      <c r="J75" s="82"/>
      <c r="L75" s="41" t="s">
        <v>117</v>
      </c>
    </row>
    <row r="76" ht="15.75" customHeight="1" spans="1:10">
      <c r="A76" s="41"/>
      <c r="C76" s="144"/>
      <c r="D76" s="144"/>
      <c r="E76" s="144"/>
      <c r="F76" s="144"/>
      <c r="G76" s="144"/>
      <c r="H76" s="144"/>
      <c r="I76" s="144"/>
      <c r="J76" s="144"/>
    </row>
    <row r="77" ht="15.75" customHeight="1" spans="1:10">
      <c r="A77" s="41"/>
      <c r="B77" s="72" t="s">
        <v>118</v>
      </c>
      <c r="C77" s="64"/>
      <c r="D77" s="64"/>
      <c r="E77" s="64"/>
      <c r="F77" s="64"/>
      <c r="G77" s="64"/>
      <c r="H77" s="64"/>
      <c r="I77" s="64"/>
      <c r="J77" s="82"/>
    </row>
    <row r="78" ht="15.75" customHeight="1" spans="1:10">
      <c r="A78" s="41"/>
      <c r="B78" s="73">
        <v>3</v>
      </c>
      <c r="C78" s="66" t="s">
        <v>119</v>
      </c>
      <c r="D78" s="64"/>
      <c r="E78" s="64"/>
      <c r="F78" s="64"/>
      <c r="G78" s="64"/>
      <c r="H78" s="82"/>
      <c r="I78" s="73" t="s">
        <v>53</v>
      </c>
      <c r="J78" s="113" t="s">
        <v>37</v>
      </c>
    </row>
    <row r="79" ht="15.75" customHeight="1" spans="1:24">
      <c r="A79" s="41"/>
      <c r="B79" s="67" t="s">
        <v>7</v>
      </c>
      <c r="C79" s="68" t="s">
        <v>120</v>
      </c>
      <c r="D79" s="69"/>
      <c r="E79" s="69"/>
      <c r="F79" s="69"/>
      <c r="G79" s="69"/>
      <c r="H79" s="70"/>
      <c r="I79" s="163">
        <v>0.0042</v>
      </c>
      <c r="J79" s="119">
        <v>7.49</v>
      </c>
      <c r="L79" s="164" t="s">
        <v>292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10</v>
      </c>
      <c r="C80" s="68" t="s">
        <v>122</v>
      </c>
      <c r="D80" s="69"/>
      <c r="E80" s="69"/>
      <c r="F80" s="69"/>
      <c r="G80" s="69"/>
      <c r="H80" s="70"/>
      <c r="I80" s="165">
        <v>0</v>
      </c>
      <c r="J80" s="119" t="s">
        <v>45</v>
      </c>
      <c r="L80" s="164" t="s">
        <v>123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13</v>
      </c>
      <c r="C81" s="68" t="s">
        <v>124</v>
      </c>
      <c r="D81" s="69"/>
      <c r="E81" s="69"/>
      <c r="F81" s="69"/>
      <c r="G81" s="69"/>
      <c r="H81" s="70"/>
      <c r="I81" s="163">
        <v>0.02</v>
      </c>
      <c r="J81" s="119">
        <f>TRUNC(I34*I81,2)</f>
        <v>23.99</v>
      </c>
      <c r="K81" s="166"/>
      <c r="L81" s="164" t="s">
        <v>293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16</v>
      </c>
      <c r="C82" s="68" t="s">
        <v>126</v>
      </c>
      <c r="D82" s="69"/>
      <c r="E82" s="69"/>
      <c r="F82" s="69"/>
      <c r="G82" s="69"/>
      <c r="H82" s="70"/>
      <c r="I82" s="163">
        <v>0.0185</v>
      </c>
      <c r="J82" s="119">
        <f>TRUNC((I34+I75)*I82,2)</f>
        <v>42.56</v>
      </c>
      <c r="L82" s="164" t="s">
        <v>294</v>
      </c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ht="15.75" customHeight="1" spans="1:24">
      <c r="A83" s="41"/>
      <c r="B83" s="67" t="s">
        <v>75</v>
      </c>
      <c r="C83" s="68" t="s">
        <v>128</v>
      </c>
      <c r="D83" s="69"/>
      <c r="E83" s="69"/>
      <c r="F83" s="69"/>
      <c r="G83" s="69"/>
      <c r="H83" s="70"/>
      <c r="I83" s="165">
        <v>0</v>
      </c>
      <c r="J83" s="119" t="s">
        <v>45</v>
      </c>
      <c r="L83" s="164" t="s">
        <v>123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24">
      <c r="A84" s="41"/>
      <c r="B84" s="67" t="s">
        <v>78</v>
      </c>
      <c r="C84" s="68" t="s">
        <v>129</v>
      </c>
      <c r="D84" s="69"/>
      <c r="E84" s="69"/>
      <c r="F84" s="69"/>
      <c r="G84" s="69"/>
      <c r="H84" s="70"/>
      <c r="I84" s="163">
        <v>0.02</v>
      </c>
      <c r="J84" s="119">
        <f>TRUNC(I34*I84,2)</f>
        <v>23.99</v>
      </c>
      <c r="L84" s="167" t="s">
        <v>295</v>
      </c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ht="15.75" customHeight="1" spans="1:24">
      <c r="A85" s="41"/>
      <c r="B85" s="66" t="s">
        <v>58</v>
      </c>
      <c r="C85" s="64"/>
      <c r="D85" s="64"/>
      <c r="E85" s="64"/>
      <c r="F85" s="64"/>
      <c r="G85" s="64"/>
      <c r="H85" s="82"/>
      <c r="I85" s="111">
        <f>TRUNC(SUM(J79:J84),2)</f>
        <v>98.03</v>
      </c>
      <c r="J85" s="82"/>
      <c r="L85" s="164" t="s">
        <v>131</v>
      </c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ht="15.75" customHeight="1" spans="1:10">
      <c r="A86" s="41"/>
      <c r="B86" s="84"/>
      <c r="C86" s="84"/>
      <c r="D86" s="84"/>
      <c r="E86" s="84"/>
      <c r="F86" s="84"/>
      <c r="G86" s="84"/>
      <c r="H86" s="84"/>
      <c r="I86" s="84"/>
      <c r="J86" s="84"/>
    </row>
    <row r="87" ht="15.75" customHeight="1" spans="1:10">
      <c r="A87" s="41"/>
      <c r="B87" s="72" t="s">
        <v>132</v>
      </c>
      <c r="C87" s="64"/>
      <c r="D87" s="64"/>
      <c r="E87" s="64"/>
      <c r="F87" s="64"/>
      <c r="G87" s="64"/>
      <c r="H87" s="64"/>
      <c r="I87" s="64"/>
      <c r="J87" s="82"/>
    </row>
    <row r="88" ht="15.75" customHeight="1" spans="1:10">
      <c r="A88" s="41"/>
      <c r="B88" s="66" t="s">
        <v>133</v>
      </c>
      <c r="C88" s="64"/>
      <c r="D88" s="64"/>
      <c r="E88" s="64"/>
      <c r="F88" s="64"/>
      <c r="G88" s="64"/>
      <c r="H88" s="64"/>
      <c r="I88" s="64"/>
      <c r="J88" s="82"/>
    </row>
    <row r="89" ht="15.75" customHeight="1" spans="1:10">
      <c r="A89" s="41"/>
      <c r="B89" s="73" t="s">
        <v>134</v>
      </c>
      <c r="C89" s="66" t="s">
        <v>135</v>
      </c>
      <c r="D89" s="64"/>
      <c r="E89" s="64"/>
      <c r="F89" s="64"/>
      <c r="G89" s="64"/>
      <c r="H89" s="82"/>
      <c r="I89" s="73" t="s">
        <v>53</v>
      </c>
      <c r="J89" s="73" t="s">
        <v>37</v>
      </c>
    </row>
    <row r="90" ht="15.75" customHeight="1" spans="1:12">
      <c r="A90" s="41"/>
      <c r="B90" s="67" t="s">
        <v>7</v>
      </c>
      <c r="C90" s="68" t="s">
        <v>136</v>
      </c>
      <c r="D90" s="69"/>
      <c r="E90" s="69"/>
      <c r="F90" s="69"/>
      <c r="G90" s="69"/>
      <c r="H90" s="70"/>
      <c r="I90" s="169">
        <v>0</v>
      </c>
      <c r="J90" s="115">
        <f>TRUNC((I34+I75+I85)*I90,2)</f>
        <v>0</v>
      </c>
      <c r="L90" s="164" t="s">
        <v>296</v>
      </c>
    </row>
    <row r="91" ht="15.75" customHeight="1" spans="1:12">
      <c r="A91" s="41"/>
      <c r="B91" s="67" t="s">
        <v>10</v>
      </c>
      <c r="C91" s="68" t="s">
        <v>138</v>
      </c>
      <c r="D91" s="69"/>
      <c r="E91" s="69"/>
      <c r="F91" s="69"/>
      <c r="G91" s="69"/>
      <c r="H91" s="70"/>
      <c r="I91" s="118">
        <v>0</v>
      </c>
      <c r="J91" s="115">
        <f>TRUNC((I34+I75+I85)*I91,2)</f>
        <v>0</v>
      </c>
      <c r="L91" s="164" t="s">
        <v>297</v>
      </c>
    </row>
    <row r="92" ht="15.75" customHeight="1" spans="1:12">
      <c r="A92" s="41"/>
      <c r="B92" s="67" t="s">
        <v>13</v>
      </c>
      <c r="C92" s="68" t="s">
        <v>140</v>
      </c>
      <c r="D92" s="69"/>
      <c r="E92" s="69"/>
      <c r="F92" s="69"/>
      <c r="G92" s="69"/>
      <c r="H92" s="70"/>
      <c r="I92" s="118">
        <v>0</v>
      </c>
      <c r="J92" s="115">
        <v>0</v>
      </c>
      <c r="L92" s="164" t="s">
        <v>298</v>
      </c>
    </row>
    <row r="93" ht="15.75" customHeight="1" spans="1:12">
      <c r="A93" s="41"/>
      <c r="B93" s="67" t="s">
        <v>16</v>
      </c>
      <c r="C93" s="68" t="s">
        <v>142</v>
      </c>
      <c r="D93" s="69"/>
      <c r="E93" s="69"/>
      <c r="F93" s="69"/>
      <c r="G93" s="69"/>
      <c r="H93" s="70"/>
      <c r="I93" s="118">
        <v>0</v>
      </c>
      <c r="J93" s="115">
        <f>TRUNC((I34+I75+I85)*I93,2)</f>
        <v>0</v>
      </c>
      <c r="L93" s="164" t="s">
        <v>299</v>
      </c>
    </row>
    <row r="94" ht="15.75" customHeight="1" spans="1:12">
      <c r="A94" s="41"/>
      <c r="B94" s="67" t="s">
        <v>75</v>
      </c>
      <c r="C94" s="68" t="s">
        <v>144</v>
      </c>
      <c r="D94" s="69"/>
      <c r="E94" s="69"/>
      <c r="F94" s="69"/>
      <c r="G94" s="69"/>
      <c r="H94" s="70"/>
      <c r="I94" s="118">
        <v>0</v>
      </c>
      <c r="J94" s="115">
        <f>TRUNC((I34+I75+I85)*I94,2)</f>
        <v>0</v>
      </c>
      <c r="L94" s="164" t="s">
        <v>300</v>
      </c>
    </row>
    <row r="95" ht="15.75" customHeight="1" spans="1:12">
      <c r="A95" s="41"/>
      <c r="B95" s="67" t="s">
        <v>78</v>
      </c>
      <c r="C95" s="145" t="s">
        <v>146</v>
      </c>
      <c r="D95" s="146"/>
      <c r="E95" s="146"/>
      <c r="F95" s="146"/>
      <c r="G95" s="146"/>
      <c r="H95" s="147"/>
      <c r="I95" s="118">
        <v>0</v>
      </c>
      <c r="J95" s="115">
        <f>TRUNC((I34+I75+I85)*I95,2)</f>
        <v>0</v>
      </c>
      <c r="L95" s="164" t="s">
        <v>301</v>
      </c>
    </row>
    <row r="96" ht="15.75" customHeight="1" spans="1:12">
      <c r="A96" s="41"/>
      <c r="B96" s="66" t="s">
        <v>58</v>
      </c>
      <c r="C96" s="64"/>
      <c r="D96" s="64"/>
      <c r="E96" s="64"/>
      <c r="F96" s="64"/>
      <c r="G96" s="64"/>
      <c r="H96" s="82"/>
      <c r="I96" s="170">
        <f>SUM(I90:I95)</f>
        <v>0</v>
      </c>
      <c r="J96" s="171">
        <f>TRUNC(SUM(J90:J95),2)</f>
        <v>0</v>
      </c>
      <c r="L96" s="164" t="s">
        <v>131</v>
      </c>
    </row>
    <row r="97" ht="15.75" customHeight="1" spans="1:10">
      <c r="A97" s="41"/>
      <c r="B97" s="42"/>
      <c r="C97" s="42"/>
      <c r="D97" s="42"/>
      <c r="E97" s="42"/>
      <c r="F97" s="42"/>
      <c r="G97" s="42"/>
      <c r="H97" s="42"/>
      <c r="I97" s="42"/>
      <c r="J97" s="42"/>
    </row>
    <row r="98" ht="15.75" customHeight="1" spans="1:10">
      <c r="A98" s="41"/>
      <c r="B98" s="72" t="s">
        <v>148</v>
      </c>
      <c r="C98" s="64"/>
      <c r="D98" s="64"/>
      <c r="E98" s="64"/>
      <c r="F98" s="64"/>
      <c r="G98" s="64"/>
      <c r="H98" s="64"/>
      <c r="I98" s="64"/>
      <c r="J98" s="82"/>
    </row>
    <row r="99" ht="15.75" customHeight="1" spans="1:12">
      <c r="A99" s="41"/>
      <c r="B99" s="73">
        <v>5</v>
      </c>
      <c r="C99" s="66" t="s">
        <v>149</v>
      </c>
      <c r="D99" s="64"/>
      <c r="E99" s="64"/>
      <c r="F99" s="64"/>
      <c r="G99" s="64"/>
      <c r="H99" s="82"/>
      <c r="I99" s="66" t="s">
        <v>37</v>
      </c>
      <c r="J99" s="82"/>
      <c r="L99" s="172"/>
    </row>
    <row r="100" ht="15.75" customHeight="1" spans="1:12">
      <c r="A100" s="41"/>
      <c r="B100" s="77" t="s">
        <v>7</v>
      </c>
      <c r="C100" s="86" t="s">
        <v>150</v>
      </c>
      <c r="D100" s="142"/>
      <c r="E100" s="142"/>
      <c r="F100" s="142"/>
      <c r="G100" s="142"/>
      <c r="H100" s="143"/>
      <c r="I100" s="173">
        <f>'107.1-UNIF_EQUIP-INSP. DE ALUNO'!$F$9</f>
        <v>69.57</v>
      </c>
      <c r="J100" s="82"/>
      <c r="L100" s="164" t="s">
        <v>151</v>
      </c>
    </row>
    <row r="101" ht="15.75" customHeight="1" spans="1:12">
      <c r="A101" s="41"/>
      <c r="B101" s="77" t="s">
        <v>10</v>
      </c>
      <c r="C101" s="86" t="s">
        <v>152</v>
      </c>
      <c r="D101" s="142"/>
      <c r="E101" s="142"/>
      <c r="F101" s="142"/>
      <c r="G101" s="142"/>
      <c r="H101" s="143"/>
      <c r="I101" s="173">
        <v>0</v>
      </c>
      <c r="J101" s="82"/>
      <c r="L101" s="164" t="s">
        <v>153</v>
      </c>
    </row>
    <row r="102" ht="15.75" customHeight="1" spans="1:12">
      <c r="A102" s="41"/>
      <c r="B102" s="66" t="s">
        <v>58</v>
      </c>
      <c r="C102" s="64"/>
      <c r="D102" s="64"/>
      <c r="E102" s="64"/>
      <c r="F102" s="64"/>
      <c r="G102" s="64"/>
      <c r="H102" s="82"/>
      <c r="I102" s="111">
        <f>TRUNC(SUM(I100:I101),2)</f>
        <v>69.57</v>
      </c>
      <c r="J102" s="82"/>
      <c r="L102" s="164" t="s">
        <v>59</v>
      </c>
    </row>
    <row r="103" ht="15.75" customHeight="1" spans="1:32">
      <c r="A103" s="109"/>
      <c r="B103" s="112"/>
      <c r="C103" s="112"/>
      <c r="D103" s="112"/>
      <c r="E103" s="112"/>
      <c r="F103" s="112"/>
      <c r="G103" s="112"/>
      <c r="H103" s="112"/>
      <c r="I103" s="112"/>
      <c r="J103" s="112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2" t="s">
        <v>154</v>
      </c>
      <c r="C104" s="64"/>
      <c r="D104" s="64"/>
      <c r="E104" s="64"/>
      <c r="F104" s="64"/>
      <c r="G104" s="64"/>
      <c r="H104" s="64"/>
      <c r="I104" s="64"/>
      <c r="J104" s="82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140">
        <v>6</v>
      </c>
      <c r="C105" s="148" t="s">
        <v>155</v>
      </c>
      <c r="D105" s="149"/>
      <c r="E105" s="149"/>
      <c r="F105" s="149"/>
      <c r="G105" s="149"/>
      <c r="H105" s="150"/>
      <c r="I105" s="140" t="s">
        <v>53</v>
      </c>
      <c r="J105" s="140" t="s">
        <v>37</v>
      </c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7</v>
      </c>
      <c r="C106" s="86" t="s">
        <v>156</v>
      </c>
      <c r="D106" s="142"/>
      <c r="E106" s="142"/>
      <c r="F106" s="142"/>
      <c r="G106" s="142"/>
      <c r="H106" s="143"/>
      <c r="I106" s="163">
        <v>0.0068</v>
      </c>
      <c r="J106" s="174">
        <f>TRUNC((I122*I106),2)</f>
        <v>16.78</v>
      </c>
      <c r="K106" s="109"/>
      <c r="L106" s="164" t="s">
        <v>302</v>
      </c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109"/>
      <c r="B107" s="77" t="s">
        <v>10</v>
      </c>
      <c r="C107" s="86" t="s">
        <v>158</v>
      </c>
      <c r="D107" s="142"/>
      <c r="E107" s="142"/>
      <c r="F107" s="142"/>
      <c r="G107" s="142"/>
      <c r="H107" s="143"/>
      <c r="I107" s="163">
        <v>0.0069</v>
      </c>
      <c r="J107" s="174">
        <f>TRUNC((I122*I107),2)</f>
        <v>17.03</v>
      </c>
      <c r="K107" s="109"/>
      <c r="L107" s="164" t="s">
        <v>303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109"/>
      <c r="B108" s="77" t="s">
        <v>13</v>
      </c>
      <c r="C108" s="86" t="s">
        <v>160</v>
      </c>
      <c r="D108" s="142"/>
      <c r="E108" s="142"/>
      <c r="F108" s="142"/>
      <c r="G108" s="142"/>
      <c r="H108" s="143"/>
      <c r="I108" s="165"/>
      <c r="J108" s="174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161</v>
      </c>
      <c r="C109" s="152"/>
      <c r="D109" s="153" t="s">
        <v>162</v>
      </c>
      <c r="E109" s="154" t="s">
        <v>163</v>
      </c>
      <c r="F109" s="155"/>
      <c r="G109" s="155"/>
      <c r="H109" s="156"/>
      <c r="I109" s="163">
        <f>'99-CONTÍNUO'!I107</f>
        <v>0.0042</v>
      </c>
      <c r="J109" s="174">
        <f>TRUNC((((I122+J106+J107)/(1-(I112)))*I109),2)</f>
        <v>11.34</v>
      </c>
      <c r="K109" s="109"/>
      <c r="L109" s="175" t="s">
        <v>304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151" t="s">
        <v>165</v>
      </c>
      <c r="C110" s="152"/>
      <c r="D110" s="157"/>
      <c r="E110" s="154" t="s">
        <v>166</v>
      </c>
      <c r="F110" s="155"/>
      <c r="G110" s="155"/>
      <c r="H110" s="156"/>
      <c r="I110" s="176">
        <f>'99-CONTÍNUO'!I108</f>
        <v>0.0192</v>
      </c>
      <c r="J110" s="174">
        <f>TRUNC((((I122+J106+J107)/(1-(I112)))*I110),2)</f>
        <v>51.84</v>
      </c>
      <c r="K110" s="109"/>
      <c r="L110" s="175" t="s">
        <v>305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1" t="s">
        <v>168</v>
      </c>
      <c r="C111" s="152"/>
      <c r="D111" s="158" t="s">
        <v>169</v>
      </c>
      <c r="E111" s="154" t="s">
        <v>170</v>
      </c>
      <c r="F111" s="155"/>
      <c r="G111" s="155"/>
      <c r="H111" s="156"/>
      <c r="I111" s="163">
        <f>'99-CONTÍNUO'!I109</f>
        <v>0.05</v>
      </c>
      <c r="J111" s="174">
        <f>TRUNC((((I122+J106+J107)/(1-(I112)))*I111),2)</f>
        <v>135.01</v>
      </c>
      <c r="K111" s="109"/>
      <c r="L111" s="175" t="s">
        <v>306</v>
      </c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66" t="s">
        <v>87</v>
      </c>
      <c r="C112" s="64"/>
      <c r="D112" s="64"/>
      <c r="E112" s="64"/>
      <c r="F112" s="64"/>
      <c r="G112" s="64"/>
      <c r="H112" s="82"/>
      <c r="I112" s="177">
        <f>SUM(I109:I111)</f>
        <v>0.0734</v>
      </c>
      <c r="J112" s="178">
        <f>TRUNC(SUM(J106:J111),2)</f>
        <v>232</v>
      </c>
      <c r="K112" s="109"/>
      <c r="L112" s="164" t="s">
        <v>172</v>
      </c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59"/>
      <c r="C113" s="159"/>
      <c r="D113" s="159"/>
      <c r="E113" s="159"/>
      <c r="F113" s="159"/>
      <c r="G113" s="159"/>
      <c r="H113" s="159"/>
      <c r="I113" s="159"/>
      <c r="J113" s="15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72" t="s">
        <v>173</v>
      </c>
      <c r="C114" s="64"/>
      <c r="D114" s="64"/>
      <c r="E114" s="64"/>
      <c r="F114" s="64"/>
      <c r="G114" s="64"/>
      <c r="H114" s="64"/>
      <c r="I114" s="64"/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160"/>
      <c r="C115" s="160"/>
      <c r="D115" s="160"/>
      <c r="E115" s="160"/>
      <c r="F115" s="160"/>
      <c r="G115" s="160"/>
      <c r="H115" s="160"/>
      <c r="I115" s="160"/>
      <c r="J115" s="160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141" t="s">
        <v>174</v>
      </c>
      <c r="C116" s="64"/>
      <c r="D116" s="64"/>
      <c r="E116" s="64"/>
      <c r="F116" s="64"/>
      <c r="G116" s="64"/>
      <c r="H116" s="82"/>
      <c r="I116" s="141" t="s">
        <v>37</v>
      </c>
      <c r="J116" s="82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7</v>
      </c>
      <c r="C117" s="86" t="s">
        <v>175</v>
      </c>
      <c r="D117" s="142"/>
      <c r="E117" s="142"/>
      <c r="F117" s="142"/>
      <c r="G117" s="142"/>
      <c r="H117" s="143"/>
      <c r="I117" s="108">
        <f>I34</f>
        <v>1199.55</v>
      </c>
      <c r="J117" s="82"/>
      <c r="K117" s="109"/>
      <c r="L117" s="164" t="s">
        <v>307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10</v>
      </c>
      <c r="C118" s="86" t="s">
        <v>177</v>
      </c>
      <c r="D118" s="142"/>
      <c r="E118" s="142"/>
      <c r="F118" s="142"/>
      <c r="G118" s="142"/>
      <c r="H118" s="143"/>
      <c r="I118" s="108">
        <f>I75</f>
        <v>1101.12</v>
      </c>
      <c r="J118" s="82"/>
      <c r="K118" s="109"/>
      <c r="L118" s="164" t="s">
        <v>308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13</v>
      </c>
      <c r="C119" s="86" t="s">
        <v>179</v>
      </c>
      <c r="D119" s="142"/>
      <c r="E119" s="142"/>
      <c r="F119" s="142"/>
      <c r="G119" s="142"/>
      <c r="H119" s="143"/>
      <c r="I119" s="108">
        <f>I85</f>
        <v>98.03</v>
      </c>
      <c r="J119" s="82"/>
      <c r="K119" s="109"/>
      <c r="L119" s="164" t="s">
        <v>309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77" t="s">
        <v>16</v>
      </c>
      <c r="C120" s="86" t="s">
        <v>181</v>
      </c>
      <c r="D120" s="142"/>
      <c r="E120" s="142"/>
      <c r="F120" s="142"/>
      <c r="G120" s="142"/>
      <c r="H120" s="143"/>
      <c r="I120" s="108">
        <f>J96</f>
        <v>0</v>
      </c>
      <c r="J120" s="82"/>
      <c r="K120" s="109"/>
      <c r="L120" s="164" t="s">
        <v>310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75</v>
      </c>
      <c r="C121" s="86" t="s">
        <v>183</v>
      </c>
      <c r="D121" s="142"/>
      <c r="E121" s="142"/>
      <c r="F121" s="142"/>
      <c r="G121" s="142"/>
      <c r="H121" s="143"/>
      <c r="I121" s="108">
        <f>I102</f>
        <v>69.57</v>
      </c>
      <c r="J121" s="82"/>
      <c r="K121" s="109"/>
      <c r="L121" s="164" t="s">
        <v>311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185</v>
      </c>
      <c r="C122" s="64"/>
      <c r="D122" s="64"/>
      <c r="E122" s="64"/>
      <c r="F122" s="64"/>
      <c r="G122" s="64"/>
      <c r="H122" s="82"/>
      <c r="I122" s="179">
        <f>TRUNC(SUM(I117:J121),2)</f>
        <v>2468.27</v>
      </c>
      <c r="J122" s="82"/>
      <c r="K122" s="109"/>
      <c r="L122" s="164" t="s">
        <v>186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77" t="s">
        <v>78</v>
      </c>
      <c r="C123" s="86" t="s">
        <v>187</v>
      </c>
      <c r="D123" s="142"/>
      <c r="E123" s="142"/>
      <c r="F123" s="142"/>
      <c r="G123" s="142"/>
      <c r="H123" s="143"/>
      <c r="I123" s="108">
        <f>J112</f>
        <v>232</v>
      </c>
      <c r="J123" s="82"/>
      <c r="K123" s="109"/>
      <c r="L123" s="164" t="s">
        <v>312</v>
      </c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66" t="s">
        <v>189</v>
      </c>
      <c r="C124" s="64"/>
      <c r="D124" s="64"/>
      <c r="E124" s="64"/>
      <c r="F124" s="64"/>
      <c r="G124" s="64"/>
      <c r="H124" s="82"/>
      <c r="I124" s="179">
        <f>TRUNC((I122+I123),2)</f>
        <v>2700.27</v>
      </c>
      <c r="J124" s="82"/>
      <c r="K124" s="109"/>
      <c r="L124" s="164" t="s">
        <v>190</v>
      </c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41"/>
      <c r="B125" s="42"/>
      <c r="C125" s="41"/>
      <c r="D125" s="41"/>
      <c r="E125" s="41"/>
      <c r="F125" s="41"/>
      <c r="G125" s="41"/>
      <c r="H125" s="41"/>
      <c r="I125" s="41"/>
      <c r="J125" s="41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41"/>
      <c r="B126" s="42"/>
      <c r="C126" s="41"/>
      <c r="D126" s="41"/>
      <c r="E126" s="41"/>
      <c r="F126" s="41"/>
      <c r="G126" s="41"/>
      <c r="H126" s="41"/>
      <c r="I126" s="41"/>
      <c r="J126" s="41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81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3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80"/>
      <c r="L138" s="180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</row>
    <row r="139" ht="15.75" customHeight="1" spans="1:3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80"/>
      <c r="L139" s="180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 spans="1:12">
      <c r="A159" s="161"/>
      <c r="B159" s="162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</row>
    <row r="160" ht="15.75" customHeight="1" spans="1:12">
      <c r="A160" s="161"/>
      <c r="B160" s="162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3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L31:AF31"/>
    <mergeCell ref="I32:J32"/>
    <mergeCell ref="I33:J33"/>
    <mergeCell ref="B34:H34"/>
    <mergeCell ref="I34:J34"/>
    <mergeCell ref="B36:J36"/>
    <mergeCell ref="B37:J37"/>
    <mergeCell ref="C38:H38"/>
    <mergeCell ref="B41:H41"/>
    <mergeCell ref="I41:J41"/>
    <mergeCell ref="B42:J42"/>
    <mergeCell ref="B44:J44"/>
    <mergeCell ref="C45:H45"/>
    <mergeCell ref="C48:D48"/>
    <mergeCell ref="B54:H54"/>
    <mergeCell ref="B55:J55"/>
    <mergeCell ref="B57:J57"/>
    <mergeCell ref="C58:H58"/>
    <mergeCell ref="I58:J58"/>
    <mergeCell ref="C63:H63"/>
    <mergeCell ref="I63:J63"/>
    <mergeCell ref="C64:H64"/>
    <mergeCell ref="I64:J64"/>
    <mergeCell ref="B65:H65"/>
    <mergeCell ref="I65:J65"/>
    <mergeCell ref="B69:J69"/>
    <mergeCell ref="C71:H71"/>
    <mergeCell ref="I71:J71"/>
    <mergeCell ref="I72:J72"/>
    <mergeCell ref="I73:J73"/>
    <mergeCell ref="I74:J74"/>
    <mergeCell ref="B75:H75"/>
    <mergeCell ref="I75:J75"/>
    <mergeCell ref="B77:J77"/>
    <mergeCell ref="C78:H78"/>
    <mergeCell ref="B85:H85"/>
    <mergeCell ref="I85:J85"/>
    <mergeCell ref="B87:J87"/>
    <mergeCell ref="B88:J88"/>
    <mergeCell ref="C89:H89"/>
    <mergeCell ref="B96:H96"/>
    <mergeCell ref="B98:J98"/>
    <mergeCell ref="C99:H99"/>
    <mergeCell ref="I99:J99"/>
    <mergeCell ref="I100:J100"/>
    <mergeCell ref="I101:J101"/>
    <mergeCell ref="B102:H102"/>
    <mergeCell ref="I102:J102"/>
    <mergeCell ref="B104:J104"/>
    <mergeCell ref="B112:H112"/>
    <mergeCell ref="B114:J114"/>
    <mergeCell ref="B116:H116"/>
    <mergeCell ref="I116:J116"/>
    <mergeCell ref="I117:J117"/>
    <mergeCell ref="I118:J118"/>
    <mergeCell ref="I119:J119"/>
    <mergeCell ref="I120:J120"/>
    <mergeCell ref="I121:J121"/>
    <mergeCell ref="B122:H122"/>
    <mergeCell ref="I122:J122"/>
    <mergeCell ref="I123:J123"/>
    <mergeCell ref="B124:H124"/>
    <mergeCell ref="I124:J124"/>
    <mergeCell ref="B59:B60"/>
    <mergeCell ref="B61:B62"/>
    <mergeCell ref="C59:C60"/>
    <mergeCell ref="C61:C62"/>
    <mergeCell ref="I61:J62"/>
    <mergeCell ref="L21:U24"/>
    <mergeCell ref="L27:W30"/>
    <mergeCell ref="I59:J60"/>
  </mergeCells>
  <pageMargins left="0.511805555555556" right="0.511805555555556" top="0.786805555555556" bottom="0.786805555555556" header="0" footer="0"/>
  <pageSetup paperSize="9" scale="7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34" t="s">
        <v>198</v>
      </c>
      <c r="C4" s="34">
        <v>3</v>
      </c>
      <c r="D4" s="34" t="s">
        <v>199</v>
      </c>
      <c r="E4" s="35">
        <v>110.65</v>
      </c>
      <c r="F4" s="36">
        <f t="shared" ref="F4:F7" si="0">E4*C4</f>
        <v>331.95</v>
      </c>
    </row>
    <row r="5" ht="60" spans="1:6">
      <c r="A5" s="38">
        <v>2</v>
      </c>
      <c r="B5" s="34" t="s">
        <v>200</v>
      </c>
      <c r="C5" s="34">
        <v>3</v>
      </c>
      <c r="D5" s="34" t="s">
        <v>199</v>
      </c>
      <c r="E5" s="35">
        <v>53</v>
      </c>
      <c r="F5" s="36">
        <f t="shared" si="0"/>
        <v>159</v>
      </c>
    </row>
    <row r="6" spans="1:6">
      <c r="A6" s="38">
        <v>3</v>
      </c>
      <c r="B6" s="34" t="s">
        <v>201</v>
      </c>
      <c r="C6" s="34">
        <v>2</v>
      </c>
      <c r="D6" s="34" t="s">
        <v>202</v>
      </c>
      <c r="E6" s="37">
        <v>167</v>
      </c>
      <c r="F6" s="36">
        <f t="shared" si="0"/>
        <v>334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10</v>
      </c>
      <c r="F7" s="36">
        <f t="shared" si="0"/>
        <v>10</v>
      </c>
    </row>
    <row r="8" spans="1:6">
      <c r="A8" s="39" t="s">
        <v>204</v>
      </c>
      <c r="B8" s="29"/>
      <c r="C8" s="29"/>
      <c r="D8" s="29"/>
      <c r="E8" s="30"/>
      <c r="F8" s="36">
        <f>SUM(F4:F7)</f>
        <v>834.95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69.57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F2"/>
    <mergeCell ref="A8:E8"/>
    <mergeCell ref="A9:E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3" workbookViewId="0">
      <selection activeCell="I98" sqref="I98:J98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32">
      <c r="A1" s="41"/>
      <c r="B1" s="42"/>
      <c r="C1" s="41"/>
      <c r="D1" s="41"/>
      <c r="E1" s="41"/>
      <c r="F1" s="41"/>
      <c r="G1" s="41"/>
      <c r="H1" s="41"/>
      <c r="I1" s="41"/>
      <c r="J1" s="41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ht="16.5" spans="1:32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>
      <c r="A3" s="41"/>
      <c r="B3" s="45"/>
      <c r="C3" s="45"/>
      <c r="D3" s="45"/>
      <c r="E3" s="45"/>
      <c r="F3" s="45"/>
      <c r="G3" s="45"/>
      <c r="H3" s="45"/>
      <c r="I3" s="45"/>
      <c r="J3" s="45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2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1:32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</row>
    <row r="6" spans="1:32">
      <c r="A6" s="41"/>
      <c r="B6" s="42"/>
      <c r="C6" s="42"/>
      <c r="D6" s="42"/>
      <c r="E6" s="42"/>
      <c r="F6" s="42"/>
      <c r="G6" s="42"/>
      <c r="H6" s="42"/>
      <c r="I6" s="42"/>
      <c r="J6" s="4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</row>
    <row r="7" spans="1:3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K7" s="182"/>
      <c r="L7" s="101" t="s">
        <v>6</v>
      </c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</row>
    <row r="8" spans="1:32">
      <c r="A8" s="41"/>
      <c r="B8" s="42"/>
      <c r="C8" s="42"/>
      <c r="D8" s="42"/>
      <c r="E8" s="42"/>
      <c r="F8" s="42"/>
      <c r="G8" s="42"/>
      <c r="H8" s="42"/>
      <c r="I8" s="42"/>
      <c r="J8" s="4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</row>
    <row r="9" spans="1:3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K9" s="182"/>
      <c r="L9" s="41" t="s">
        <v>9</v>
      </c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</row>
    <row r="14" spans="1:32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</row>
    <row r="15" spans="1:32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</row>
    <row r="16" spans="1:32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  <row r="17" spans="1:32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</row>
    <row r="19" spans="1:32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</row>
    <row r="20" spans="1:32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</row>
    <row r="21" ht="15.75" customHeight="1" spans="1:32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ht="15.75" customHeight="1" spans="1:32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267</v>
      </c>
      <c r="J22" s="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ht="15.75" customHeight="1" spans="1:32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</row>
    <row r="24" ht="26.25" customHeight="1" spans="1:32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268</v>
      </c>
      <c r="J24" s="82"/>
      <c r="K24" s="182"/>
      <c r="L24" s="1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82"/>
      <c r="Y24" s="182"/>
      <c r="Z24" s="182"/>
      <c r="AA24" s="182"/>
      <c r="AB24" s="182"/>
      <c r="AC24" s="182"/>
      <c r="AD24" s="182"/>
      <c r="AE24" s="182"/>
      <c r="AF24" s="182"/>
    </row>
    <row r="25" ht="15.75" customHeight="1" spans="1:32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</row>
    <row r="26" ht="15.75" customHeight="1" spans="1:32">
      <c r="A26" s="41"/>
      <c r="B26" s="71"/>
      <c r="C26" s="71"/>
      <c r="D26" s="71"/>
      <c r="E26" s="71"/>
      <c r="F26" s="71"/>
      <c r="G26" s="71"/>
      <c r="H26" s="71"/>
      <c r="I26" s="71"/>
      <c r="J26" s="7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</row>
    <row r="27" ht="15.75" customHeight="1" spans="1:32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</row>
    <row r="28" ht="15.75" customHeight="1" spans="1:32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</row>
    <row r="29" ht="15.75" customHeight="1" spans="1:32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82"/>
      <c r="Y29" s="182"/>
      <c r="Z29" s="182"/>
      <c r="AA29" s="182"/>
      <c r="AB29" s="182"/>
      <c r="AC29" s="182"/>
      <c r="AD29" s="182"/>
      <c r="AE29" s="182"/>
      <c r="AF29" s="182"/>
    </row>
    <row r="30" ht="15.75" customHeight="1" spans="1:3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K30" s="182"/>
      <c r="L30" s="41" t="s">
        <v>43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</row>
    <row r="31" ht="15.75" customHeight="1" spans="1:3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K31" s="182"/>
      <c r="L31" s="41" t="s">
        <v>46</v>
      </c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</row>
    <row r="32" ht="15.75" customHeight="1" spans="1:32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K32" s="182"/>
      <c r="L32" s="41" t="s">
        <v>48</v>
      </c>
      <c r="M32" s="112"/>
      <c r="N32" s="182"/>
      <c r="O32" s="182"/>
      <c r="P32" s="182"/>
      <c r="Q32" s="109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</row>
    <row r="33" ht="15.75" customHeight="1" spans="1:32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</row>
    <row r="34" ht="15.75" customHeight="1" spans="1:32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</row>
    <row r="35" ht="15.75" customHeight="1" spans="1:32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</row>
    <row r="36" ht="15.75" customHeight="1" spans="1:32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</row>
    <row r="37" ht="15.75" customHeight="1" spans="1:32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v>109.95</v>
      </c>
      <c r="K37" s="182"/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82"/>
      <c r="Y37" s="182"/>
      <c r="Z37" s="182"/>
      <c r="AA37" s="182"/>
      <c r="AB37" s="182"/>
      <c r="AC37" s="182"/>
      <c r="AD37" s="182"/>
      <c r="AE37" s="182"/>
      <c r="AF37" s="182"/>
    </row>
    <row r="38" ht="15.75" customHeight="1" spans="1:32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K38" s="182"/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82"/>
      <c r="Y38" s="182"/>
      <c r="Z38" s="182"/>
      <c r="AA38" s="182"/>
      <c r="AB38" s="182"/>
      <c r="AC38" s="182"/>
      <c r="AD38" s="182"/>
      <c r="AE38" s="182"/>
      <c r="AF38" s="182"/>
    </row>
    <row r="39" ht="15.75" customHeight="1" spans="1:3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K39" s="182"/>
      <c r="L39" s="41" t="s">
        <v>59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</row>
    <row r="40" ht="30.75" customHeight="1" spans="1:32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K40" s="182"/>
      <c r="L40" s="116" t="s">
        <v>61</v>
      </c>
      <c r="M40" s="117"/>
      <c r="N40" s="117"/>
      <c r="O40" s="117"/>
      <c r="P40" s="117"/>
      <c r="Q40" s="117"/>
      <c r="R40" s="117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</row>
    <row r="41" ht="15.75" customHeight="1" spans="1:32">
      <c r="A41" s="41"/>
      <c r="B41" s="84"/>
      <c r="C41" s="84"/>
      <c r="D41" s="84"/>
      <c r="E41" s="84"/>
      <c r="F41" s="84"/>
      <c r="G41" s="84"/>
      <c r="H41" s="84"/>
      <c r="I41" s="84"/>
      <c r="J41" s="84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</row>
    <row r="42" ht="15.75" customHeight="1" spans="1:32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</row>
    <row r="43" ht="15.75" customHeight="1" spans="1:32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</row>
    <row r="44" ht="15.75" customHeight="1" spans="1:3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</row>
    <row r="45" ht="15.75" customHeight="1" spans="1:3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</row>
    <row r="46" ht="15.75" customHeight="1" spans="1:3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</row>
    <row r="47" ht="15.75" customHeight="1" spans="1:3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</row>
    <row r="48" ht="15.75" customHeight="1" spans="1:3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</row>
    <row r="49" ht="15.75" customHeight="1" spans="1:3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</row>
    <row r="50" ht="15.75" customHeight="1" spans="1:3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</row>
    <row r="51" ht="15.75" customHeight="1" spans="1:3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</row>
    <row r="52" ht="15.75" customHeight="1" spans="1:3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</row>
    <row r="53" ht="15.75" customHeight="1" spans="1:32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</row>
    <row r="54" ht="15.75" customHeight="1" spans="1:32">
      <c r="A54" s="41"/>
      <c r="B54" s="84"/>
      <c r="C54" s="84"/>
      <c r="D54" s="84"/>
      <c r="E54" s="84"/>
      <c r="F54" s="84"/>
      <c r="G54" s="84"/>
      <c r="H54" s="84"/>
      <c r="I54" s="84"/>
      <c r="J54" s="84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</row>
    <row r="55" ht="15.75" customHeight="1" spans="1:32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</row>
    <row r="56" ht="15.75" customHeight="1" spans="1:32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K57" s="182"/>
      <c r="L57" s="41" t="s">
        <v>99</v>
      </c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K58" s="182"/>
      <c r="L58" s="41" t="s">
        <v>101</v>
      </c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K59" s="182"/>
      <c r="L59" s="41" t="s">
        <v>104</v>
      </c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K60" s="182"/>
      <c r="L60" s="41" t="s">
        <v>105</v>
      </c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K61" s="182"/>
      <c r="L61" s="41" t="s">
        <v>107</v>
      </c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K62" s="182"/>
      <c r="L62" s="41" t="s">
        <v>109</v>
      </c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37"/>
      <c r="AB62" s="137"/>
      <c r="AC62" s="137"/>
      <c r="AD62" s="137"/>
      <c r="AE62" s="137"/>
      <c r="AF62" s="137"/>
    </row>
    <row r="63" ht="15.75" customHeight="1" spans="1:3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K63" s="182"/>
      <c r="L63" s="41" t="s">
        <v>110</v>
      </c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</row>
    <row r="64" ht="15.75" customHeight="1" spans="1:32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</row>
    <row r="65" ht="15.75" customHeight="1" spans="1:32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</row>
    <row r="66" ht="15.75" customHeight="1" spans="1:32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</row>
    <row r="67" ht="15.75" customHeight="1" spans="1:32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</row>
    <row r="68" ht="15.75" customHeight="1" spans="1:32">
      <c r="A68" s="41"/>
      <c r="B68" s="139"/>
      <c r="C68" s="139"/>
      <c r="D68" s="139"/>
      <c r="E68" s="139"/>
      <c r="F68" s="139"/>
      <c r="G68" s="139"/>
      <c r="H68" s="139"/>
      <c r="I68" s="139"/>
      <c r="J68" s="139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</row>
    <row r="69" ht="15.75" customHeight="1" spans="1:32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</row>
    <row r="70" ht="15.75" customHeight="1" spans="1:3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K70" s="182"/>
      <c r="L70" s="41" t="s">
        <v>114</v>
      </c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</row>
    <row r="71" ht="15.75" customHeight="1" spans="1:3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K71" s="182"/>
      <c r="L71" s="41" t="s">
        <v>115</v>
      </c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</row>
    <row r="72" ht="15.75" customHeight="1" spans="1:3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K72" s="182"/>
      <c r="L72" s="41" t="s">
        <v>116</v>
      </c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</row>
    <row r="73" ht="15.75" customHeight="1" spans="1:3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K73" s="182"/>
      <c r="L73" s="41" t="s">
        <v>117</v>
      </c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</row>
    <row r="74" ht="15.75" customHeight="1" spans="1:32">
      <c r="A74" s="41"/>
      <c r="B74" s="182"/>
      <c r="C74" s="144"/>
      <c r="D74" s="144"/>
      <c r="E74" s="144"/>
      <c r="F74" s="144"/>
      <c r="G74" s="144"/>
      <c r="H74" s="144"/>
      <c r="I74" s="144"/>
      <c r="J74" s="144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</row>
    <row r="75" ht="15.75" customHeight="1" spans="1:32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</row>
    <row r="76" ht="15.75" customHeight="1" spans="1:32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</row>
    <row r="77" ht="15.75" customHeight="1" spans="1:32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K77" s="182"/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82"/>
      <c r="Z77" s="182"/>
      <c r="AA77" s="182"/>
      <c r="AB77" s="182"/>
      <c r="AC77" s="182"/>
      <c r="AD77" s="182"/>
      <c r="AE77" s="182"/>
      <c r="AF77" s="182"/>
    </row>
    <row r="78" ht="15.75" customHeight="1" spans="1:32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K78" s="182"/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82"/>
      <c r="Z78" s="182"/>
      <c r="AA78" s="182"/>
      <c r="AB78" s="182"/>
      <c r="AC78" s="182"/>
      <c r="AD78" s="182"/>
      <c r="AE78" s="182"/>
      <c r="AF78" s="182"/>
    </row>
    <row r="79" ht="15.75" customHeight="1" spans="1:32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82"/>
      <c r="Z79" s="182"/>
      <c r="AA79" s="182"/>
      <c r="AB79" s="182"/>
      <c r="AC79" s="182"/>
      <c r="AD79" s="182"/>
      <c r="AE79" s="182"/>
      <c r="AF79" s="182"/>
    </row>
    <row r="80" ht="15.75" customHeight="1" spans="1:32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K80" s="182"/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82"/>
      <c r="Z80" s="182"/>
      <c r="AA80" s="182"/>
      <c r="AB80" s="182"/>
      <c r="AC80" s="182"/>
      <c r="AD80" s="182"/>
      <c r="AE80" s="182"/>
      <c r="AF80" s="182"/>
    </row>
    <row r="81" ht="15.75" customHeight="1" spans="1:32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K81" s="182"/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82"/>
      <c r="Z81" s="182"/>
      <c r="AA81" s="182"/>
      <c r="AB81" s="182"/>
      <c r="AC81" s="182"/>
      <c r="AD81" s="182"/>
      <c r="AE81" s="182"/>
      <c r="AF81" s="182"/>
    </row>
    <row r="82" ht="15.75" customHeight="1" spans="1:32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K82" s="182"/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82"/>
      <c r="Z82" s="182"/>
      <c r="AA82" s="182"/>
      <c r="AB82" s="182"/>
      <c r="AC82" s="182"/>
      <c r="AD82" s="182"/>
      <c r="AE82" s="182"/>
      <c r="AF82" s="182"/>
    </row>
    <row r="83" ht="15.75" customHeight="1" spans="1:32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K83" s="1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82"/>
      <c r="Z83" s="182"/>
      <c r="AA83" s="182"/>
      <c r="AB83" s="182"/>
      <c r="AC83" s="182"/>
      <c r="AD83" s="182"/>
      <c r="AE83" s="182"/>
      <c r="AF83" s="182"/>
    </row>
    <row r="84" ht="15.75" customHeight="1" spans="1:32">
      <c r="A84" s="41"/>
      <c r="B84" s="84"/>
      <c r="C84" s="84"/>
      <c r="D84" s="84"/>
      <c r="E84" s="84"/>
      <c r="F84" s="84"/>
      <c r="G84" s="84"/>
      <c r="H84" s="84"/>
      <c r="I84" s="84"/>
      <c r="J84" s="84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</row>
    <row r="85" ht="15.75" customHeight="1" spans="1:32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</row>
    <row r="86" ht="15.75" customHeight="1" spans="1:32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</row>
    <row r="87" ht="15.75" customHeight="1" spans="1:32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</row>
    <row r="88" ht="15.75" customHeight="1" spans="1:3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K88" s="182"/>
      <c r="L88" s="164" t="s">
        <v>137</v>
      </c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</row>
    <row r="89" ht="15.75" customHeight="1" spans="1:3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K89" s="182"/>
      <c r="L89" s="164" t="s">
        <v>139</v>
      </c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</row>
    <row r="90" ht="15.75" customHeight="1" spans="1:3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v>0</v>
      </c>
      <c r="K90" s="182"/>
      <c r="L90" s="164" t="s">
        <v>141</v>
      </c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</row>
    <row r="91" ht="15.75" customHeight="1" spans="1:3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K91" s="182"/>
      <c r="L91" s="164" t="s">
        <v>143</v>
      </c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</row>
    <row r="92" ht="15.75" customHeight="1" spans="1:3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K92" s="182"/>
      <c r="L92" s="164" t="s">
        <v>145</v>
      </c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</row>
    <row r="93" ht="15.75" customHeight="1" spans="1:3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K93" s="182"/>
      <c r="L93" s="164" t="s">
        <v>147</v>
      </c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</row>
    <row r="94" ht="15.75" customHeight="1" spans="1:3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K94" s="182"/>
      <c r="L94" s="164" t="s">
        <v>131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</row>
    <row r="95" ht="15.75" customHeight="1" spans="1:32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</row>
    <row r="96" ht="15.75" customHeight="1" spans="1:32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</row>
    <row r="97" ht="15.75" customHeight="1" spans="1:3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K97" s="182"/>
      <c r="L97" s="17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</row>
    <row r="98" ht="15.75" customHeight="1" spans="1:3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'108.1-UNIF_EQUIP-INSP. DE ALUNO'!F9</f>
        <v>69.42</v>
      </c>
      <c r="J98" s="82"/>
      <c r="K98" s="182"/>
      <c r="L98" s="164" t="s">
        <v>151</v>
      </c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</row>
    <row r="99" ht="15.75" customHeight="1" spans="1:3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v>0</v>
      </c>
      <c r="J99" s="82"/>
      <c r="K99" s="182"/>
      <c r="L99" s="164" t="s">
        <v>153</v>
      </c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</row>
    <row r="100" ht="15.75" customHeight="1" spans="1:3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69.42</v>
      </c>
      <c r="J100" s="82"/>
      <c r="K100" s="182"/>
      <c r="L100" s="164" t="s">
        <v>59</v>
      </c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18.41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18.41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12.62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57.71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150.28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257.43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69.42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2748.33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257.43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3005.76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3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</row>
    <row r="139" ht="15.75" customHeight="1" spans="1:3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</row>
    <row r="140" ht="15.75" customHeight="1" spans="1:3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</row>
    <row r="141" ht="15.75" customHeight="1" spans="1:3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</row>
    <row r="142" ht="15.75" customHeight="1" spans="1:3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</row>
    <row r="143" ht="15.75" customHeight="1" spans="1:3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</row>
    <row r="144" ht="15.75" customHeight="1" spans="1:3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</row>
    <row r="145" ht="15.75" customHeight="1" spans="1:3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</row>
    <row r="146" ht="15.75" customHeight="1" spans="1:3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</row>
    <row r="147" ht="15.75" customHeight="1" spans="1:3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</row>
    <row r="148" ht="15.75" customHeight="1" spans="1:3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</row>
    <row r="149" ht="15.75" customHeight="1" spans="1:3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</row>
    <row r="150" ht="15.75" customHeight="1" spans="1:3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</row>
    <row r="151" ht="15.75" customHeight="1" spans="1:3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</row>
    <row r="152" ht="15.75" customHeight="1" spans="1:3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</row>
    <row r="153" ht="15.75" customHeight="1" spans="1:3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</row>
    <row r="154" ht="15.75" customHeight="1" spans="1:3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</row>
    <row r="155" ht="15.75" customHeight="1" spans="1:3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</row>
    <row r="156" ht="15.75" customHeight="1" spans="1:3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</row>
    <row r="157" ht="15.75" customHeight="1" spans="1:3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</row>
    <row r="158" ht="15.75" customHeight="1" spans="1:3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</row>
    <row r="159" ht="15.75" customHeight="1" spans="1:32">
      <c r="A159" s="182"/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</row>
    <row r="160" ht="15.75" customHeight="1" spans="1:32">
      <c r="A160" s="182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</row>
    <row r="161" ht="15.75" customHeight="1" spans="1:32">
      <c r="A161" s="182"/>
      <c r="B161" s="182"/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</row>
    <row r="162" ht="15.75" customHeight="1" spans="1:32">
      <c r="A162" s="182"/>
      <c r="B162" s="182"/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</row>
    <row r="163" ht="15.75" customHeight="1" spans="1:32">
      <c r="A163" s="182"/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</row>
    <row r="164" ht="15.75" customHeight="1" spans="1:32">
      <c r="A164" s="182"/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</row>
    <row r="165" ht="15.75" customHeight="1" spans="1:32">
      <c r="A165" s="182"/>
      <c r="B165" s="182"/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</row>
    <row r="166" ht="15.75" customHeight="1" spans="1:32">
      <c r="A166" s="182"/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</row>
    <row r="167" ht="15.75" customHeight="1" spans="1:32">
      <c r="A167" s="182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</row>
    <row r="168" ht="15.75" customHeight="1" spans="1:32">
      <c r="A168" s="182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</row>
    <row r="169" ht="15.75" customHeight="1" spans="1:32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</row>
    <row r="170" ht="15.75" customHeight="1" spans="1:32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</row>
    <row r="171" ht="15.75" customHeight="1" spans="1:32">
      <c r="A171" s="182"/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</row>
    <row r="172" ht="15.75" customHeight="1" spans="1:32">
      <c r="A172" s="182"/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</row>
    <row r="173" ht="15.75" customHeight="1" spans="1:32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</row>
    <row r="174" ht="15.75" customHeight="1" spans="1:32">
      <c r="A174" s="182"/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</row>
    <row r="175" ht="15.75" customHeight="1" spans="1:32">
      <c r="A175" s="182"/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</row>
    <row r="176" ht="15.75" customHeight="1" spans="1:32">
      <c r="A176" s="182"/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</row>
    <row r="177" ht="15.75" customHeight="1" spans="1:32">
      <c r="A177" s="182"/>
      <c r="B177" s="182"/>
      <c r="C177" s="182"/>
      <c r="D177" s="182"/>
      <c r="E177" s="182"/>
      <c r="F177" s="182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</row>
    <row r="178" ht="15.75" customHeight="1" spans="1:32">
      <c r="A178" s="182"/>
      <c r="B178" s="182"/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</row>
    <row r="179" ht="15.75" customHeight="1" spans="1:32">
      <c r="A179" s="182"/>
      <c r="B179" s="182"/>
      <c r="C179" s="182"/>
      <c r="D179" s="182"/>
      <c r="E179" s="18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</row>
    <row r="180" ht="15.75" customHeight="1" spans="1:32">
      <c r="A180" s="182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</row>
    <row r="181" ht="15.75" customHeight="1" spans="1:32">
      <c r="A181" s="182"/>
      <c r="B181" s="182"/>
      <c r="C181" s="182"/>
      <c r="D181" s="182"/>
      <c r="E181" s="182"/>
      <c r="F181" s="182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</row>
    <row r="182" ht="15.75" customHeight="1" spans="1:32">
      <c r="A182" s="182"/>
      <c r="B182" s="182"/>
      <c r="C182" s="182"/>
      <c r="D182" s="182"/>
      <c r="E182" s="182"/>
      <c r="F182" s="182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</row>
    <row r="183" ht="15.75" customHeight="1" spans="1:32">
      <c r="A183" s="182"/>
      <c r="B183" s="182"/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</row>
    <row r="184" ht="15.75" customHeight="1" spans="1:32">
      <c r="A184" s="182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</row>
    <row r="185" ht="15.75" customHeight="1" spans="1:32">
      <c r="A185" s="182"/>
      <c r="B185" s="182"/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</row>
    <row r="186" ht="15.75" customHeight="1" spans="1:32">
      <c r="A186" s="182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</row>
    <row r="187" ht="15.75" customHeight="1" spans="1:32">
      <c r="A187" s="182"/>
      <c r="B187" s="182"/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</row>
    <row r="188" ht="15.75" customHeight="1" spans="1:32">
      <c r="A188" s="182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</row>
    <row r="189" ht="15.75" customHeight="1" spans="1:32">
      <c r="A189" s="182"/>
      <c r="B189" s="182"/>
      <c r="C189" s="182"/>
      <c r="D189" s="182"/>
      <c r="E189" s="182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</row>
    <row r="190" ht="15.75" customHeight="1" spans="1:32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</row>
    <row r="191" ht="15.75" customHeight="1" spans="1:32">
      <c r="A191" s="182"/>
      <c r="B191" s="182"/>
      <c r="C191" s="182"/>
      <c r="D191" s="182"/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</row>
    <row r="192" ht="15.75" customHeight="1" spans="1:32">
      <c r="A192" s="182"/>
      <c r="B192" s="182"/>
      <c r="C192" s="182"/>
      <c r="D192" s="182"/>
      <c r="E192" s="182"/>
      <c r="F192" s="182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</row>
    <row r="193" ht="15.75" customHeight="1" spans="1:32">
      <c r="A193" s="182"/>
      <c r="B193" s="182"/>
      <c r="C193" s="182"/>
      <c r="D193" s="182"/>
      <c r="E193" s="182"/>
      <c r="F193" s="182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</row>
    <row r="194" ht="15.75" customHeight="1" spans="1:32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</row>
    <row r="195" ht="15.75" customHeight="1" spans="1:32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</row>
    <row r="196" ht="15.75" customHeight="1" spans="1:32">
      <c r="A196" s="182"/>
      <c r="B196" s="182"/>
      <c r="C196" s="182"/>
      <c r="D196" s="182"/>
      <c r="E196" s="182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</row>
    <row r="197" ht="15.75" customHeight="1" spans="1:32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</row>
    <row r="198" ht="15.75" customHeight="1" spans="1:32">
      <c r="A198" s="182"/>
      <c r="B198" s="182"/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</row>
    <row r="199" ht="15.75" customHeight="1" spans="1:32">
      <c r="A199" s="182"/>
      <c r="B199" s="182"/>
      <c r="C199" s="182"/>
      <c r="D199" s="182"/>
      <c r="E199" s="182"/>
      <c r="F199" s="182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</row>
    <row r="200" ht="15.75" customHeight="1" spans="1:32">
      <c r="A200" s="182"/>
      <c r="B200" s="182"/>
      <c r="C200" s="182"/>
      <c r="D200" s="182"/>
      <c r="E200" s="182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</row>
    <row r="201" ht="15.75" customHeight="1" spans="1:32">
      <c r="A201" s="182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</row>
    <row r="202" ht="15.75" customHeight="1" spans="1:32">
      <c r="A202" s="182"/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</row>
    <row r="203" ht="15.75" customHeight="1" spans="1:32">
      <c r="A203" s="182"/>
      <c r="B203" s="182"/>
      <c r="C203" s="182"/>
      <c r="D203" s="182"/>
      <c r="E203" s="182"/>
      <c r="F203" s="182"/>
      <c r="G203" s="182"/>
      <c r="H203" s="182"/>
      <c r="I203" s="182"/>
      <c r="J203" s="182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</row>
    <row r="204" ht="15.75" customHeight="1" spans="1:32">
      <c r="A204" s="182"/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</row>
    <row r="205" ht="15.75" customHeight="1" spans="1:32">
      <c r="A205" s="182"/>
      <c r="B205" s="182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</row>
    <row r="206" ht="15.75" customHeight="1" spans="1:32">
      <c r="A206" s="182"/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</row>
    <row r="207" ht="15.75" customHeight="1" spans="1:32">
      <c r="A207" s="182"/>
      <c r="B207" s="182"/>
      <c r="C207" s="182"/>
      <c r="D207" s="182"/>
      <c r="E207" s="182"/>
      <c r="F207" s="182"/>
      <c r="G207" s="182"/>
      <c r="H207" s="182"/>
      <c r="I207" s="182"/>
      <c r="J207" s="182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</row>
    <row r="208" ht="15.75" customHeight="1" spans="1:32">
      <c r="A208" s="182"/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</row>
    <row r="209" ht="15.75" customHeight="1" spans="1:32">
      <c r="A209" s="182"/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</row>
    <row r="210" ht="15.75" customHeight="1" spans="1:32">
      <c r="A210" s="182"/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</row>
    <row r="211" ht="15.75" customHeight="1" spans="1:32">
      <c r="A211" s="182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</row>
    <row r="212" ht="15.75" customHeight="1" spans="1:32">
      <c r="A212" s="182"/>
      <c r="B212" s="182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</row>
    <row r="213" ht="15.75" customHeight="1" spans="1:32">
      <c r="A213" s="182"/>
      <c r="B213" s="182"/>
      <c r="C213" s="182"/>
      <c r="D213" s="182"/>
      <c r="E213" s="182"/>
      <c r="F213" s="182"/>
      <c r="G213" s="182"/>
      <c r="H213" s="182"/>
      <c r="I213" s="182"/>
      <c r="J213" s="182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</row>
    <row r="214" ht="15.75" customHeight="1" spans="1:32">
      <c r="A214" s="182"/>
      <c r="B214" s="182"/>
      <c r="C214" s="182"/>
      <c r="D214" s="182"/>
      <c r="E214" s="182"/>
      <c r="F214" s="182"/>
      <c r="G214" s="182"/>
      <c r="H214" s="182"/>
      <c r="I214" s="182"/>
      <c r="J214" s="182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</row>
    <row r="215" ht="15.75" customHeight="1" spans="1:32">
      <c r="A215" s="182"/>
      <c r="B215" s="182"/>
      <c r="C215" s="182"/>
      <c r="D215" s="182"/>
      <c r="E215" s="182"/>
      <c r="F215" s="182"/>
      <c r="G215" s="182"/>
      <c r="H215" s="182"/>
      <c r="I215" s="182"/>
      <c r="J215" s="182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</row>
    <row r="216" ht="15.75" customHeight="1" spans="1:32">
      <c r="A216" s="182"/>
      <c r="B216" s="182"/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</row>
    <row r="217" ht="15.75" customHeight="1" spans="1:32">
      <c r="A217" s="182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</row>
    <row r="218" ht="15.75" customHeight="1" spans="1:32">
      <c r="A218" s="182"/>
      <c r="B218" s="182"/>
      <c r="C218" s="182"/>
      <c r="D218" s="182"/>
      <c r="E218" s="182"/>
      <c r="F218" s="182"/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</row>
    <row r="219" ht="15.75" customHeight="1" spans="1:32">
      <c r="A219" s="182"/>
      <c r="B219" s="182"/>
      <c r="C219" s="182"/>
      <c r="D219" s="182"/>
      <c r="E219" s="182"/>
      <c r="F219" s="182"/>
      <c r="G219" s="182"/>
      <c r="H219" s="182"/>
      <c r="I219" s="182"/>
      <c r="J219" s="182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</row>
    <row r="220" ht="15.75" customHeight="1" spans="1:32">
      <c r="A220" s="182"/>
      <c r="B220" s="182"/>
      <c r="C220" s="182"/>
      <c r="D220" s="182"/>
      <c r="E220" s="182"/>
      <c r="F220" s="182"/>
      <c r="G220" s="182"/>
      <c r="H220" s="182"/>
      <c r="I220" s="182"/>
      <c r="J220" s="182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</row>
    <row r="221" ht="15.75" customHeight="1" spans="1:32">
      <c r="A221" s="182"/>
      <c r="B221" s="182"/>
      <c r="C221" s="182"/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</row>
    <row r="222" ht="15.75" customHeight="1" spans="1:32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</row>
    <row r="223" ht="15.75" customHeight="1" spans="1:32">
      <c r="A223" s="182"/>
      <c r="B223" s="182"/>
      <c r="C223" s="182"/>
      <c r="D223" s="182"/>
      <c r="E223" s="182"/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</row>
    <row r="224" ht="15.75" customHeight="1" spans="1:32">
      <c r="A224" s="182"/>
      <c r="B224" s="182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</row>
    <row r="225" ht="15.75" customHeight="1" spans="1:32">
      <c r="A225" s="182"/>
      <c r="B225" s="182"/>
      <c r="C225" s="182"/>
      <c r="D225" s="182"/>
      <c r="E225" s="182"/>
      <c r="F225" s="182"/>
      <c r="G225" s="182"/>
      <c r="H225" s="182"/>
      <c r="I225" s="182"/>
      <c r="J225" s="182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</row>
    <row r="226" ht="15.75" customHeight="1" spans="1:32">
      <c r="A226" s="182"/>
      <c r="B226" s="182"/>
      <c r="C226" s="182"/>
      <c r="D226" s="182"/>
      <c r="E226" s="182"/>
      <c r="F226" s="18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</row>
    <row r="227" ht="15.75" customHeight="1" spans="1:32">
      <c r="A227" s="182"/>
      <c r="B227" s="182"/>
      <c r="C227" s="182"/>
      <c r="D227" s="182"/>
      <c r="E227" s="182"/>
      <c r="F227" s="182"/>
      <c r="G227" s="182"/>
      <c r="H227" s="182"/>
      <c r="I227" s="182"/>
      <c r="J227" s="182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</row>
    <row r="228" ht="15.75" customHeight="1" spans="1:32">
      <c r="A228" s="182"/>
      <c r="B228" s="182"/>
      <c r="C228" s="182"/>
      <c r="D228" s="182"/>
      <c r="E228" s="182"/>
      <c r="F228" s="182"/>
      <c r="G228" s="182"/>
      <c r="H228" s="182"/>
      <c r="I228" s="182"/>
      <c r="J228" s="182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</row>
    <row r="229" ht="15.75" customHeight="1" spans="1:32">
      <c r="A229" s="182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</row>
    <row r="230" ht="15.75" customHeight="1" spans="1:32">
      <c r="A230" s="182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</row>
    <row r="231" ht="15.75" customHeight="1" spans="1:32">
      <c r="A231" s="182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</row>
    <row r="232" ht="15.75" customHeight="1" spans="1:32">
      <c r="A232" s="182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</row>
    <row r="233" ht="15.75" customHeight="1" spans="1:32">
      <c r="A233" s="182"/>
      <c r="B233" s="182"/>
      <c r="C233" s="182"/>
      <c r="D233" s="182"/>
      <c r="E233" s="182"/>
      <c r="F233" s="18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</row>
    <row r="234" ht="15.75" customHeight="1" spans="1:32">
      <c r="A234" s="182"/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</row>
    <row r="235" ht="15.75" customHeight="1" spans="1:32">
      <c r="A235" s="182"/>
      <c r="B235" s="182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</row>
    <row r="236" ht="15.75" customHeight="1" spans="1:32">
      <c r="A236" s="182"/>
      <c r="B236" s="182"/>
      <c r="C236" s="182"/>
      <c r="D236" s="182"/>
      <c r="E236" s="182"/>
      <c r="F236" s="182"/>
      <c r="G236" s="182"/>
      <c r="H236" s="182"/>
      <c r="I236" s="182"/>
      <c r="J236" s="182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</row>
    <row r="237" ht="15.75" customHeight="1" spans="1:32">
      <c r="A237" s="182"/>
      <c r="B237" s="182"/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</row>
    <row r="238" ht="15.75" customHeight="1" spans="1:32">
      <c r="A238" s="182"/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</row>
    <row r="239" ht="15.75" customHeight="1" spans="1:32">
      <c r="A239" s="182"/>
      <c r="B239" s="182"/>
      <c r="C239" s="182"/>
      <c r="D239" s="182"/>
      <c r="E239" s="182"/>
      <c r="F239" s="182"/>
      <c r="G239" s="182"/>
      <c r="H239" s="182"/>
      <c r="I239" s="182"/>
      <c r="J239" s="182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</row>
    <row r="240" ht="15.75" customHeight="1" spans="1:32">
      <c r="A240" s="182"/>
      <c r="B240" s="182"/>
      <c r="C240" s="182"/>
      <c r="D240" s="182"/>
      <c r="E240" s="182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</row>
    <row r="241" ht="15.75" customHeight="1" spans="1:32">
      <c r="A241" s="182"/>
      <c r="B241" s="182"/>
      <c r="C241" s="182"/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</row>
    <row r="242" ht="15.75" customHeight="1" spans="1:32">
      <c r="A242" s="182"/>
      <c r="B242" s="182"/>
      <c r="C242" s="182"/>
      <c r="D242" s="182"/>
      <c r="E242" s="182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</row>
    <row r="243" ht="15.75" customHeight="1" spans="1:32">
      <c r="A243" s="182"/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</row>
    <row r="244" ht="15.75" customHeight="1" spans="1:32">
      <c r="A244" s="182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</row>
    <row r="245" ht="15.75" customHeight="1" spans="1:32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</row>
    <row r="246" ht="15.75" customHeight="1" spans="1:32">
      <c r="A246" s="182"/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</row>
    <row r="247" ht="15.75" customHeight="1" spans="1:32">
      <c r="A247" s="182"/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</row>
    <row r="248" ht="15.75" customHeight="1" spans="1:32">
      <c r="A248" s="182"/>
      <c r="B248" s="182"/>
      <c r="C248" s="182"/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</row>
    <row r="249" ht="15.75" customHeight="1" spans="1:32">
      <c r="A249" s="182"/>
      <c r="B249" s="182"/>
      <c r="C249" s="182"/>
      <c r="D249" s="182"/>
      <c r="E249" s="182"/>
      <c r="F249" s="182"/>
      <c r="G249" s="182"/>
      <c r="H249" s="182"/>
      <c r="I249" s="182"/>
      <c r="J249" s="182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</row>
    <row r="250" ht="15.75" customHeight="1" spans="1:32">
      <c r="A250" s="182"/>
      <c r="B250" s="182"/>
      <c r="C250" s="182"/>
      <c r="D250" s="182"/>
      <c r="E250" s="182"/>
      <c r="F250" s="182"/>
      <c r="G250" s="182"/>
      <c r="H250" s="182"/>
      <c r="I250" s="182"/>
      <c r="J250" s="182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</row>
    <row r="251" ht="15.75" customHeight="1" spans="1:32">
      <c r="A251" s="182"/>
      <c r="B251" s="182"/>
      <c r="C251" s="182"/>
      <c r="D251" s="182"/>
      <c r="E251" s="182"/>
      <c r="F251" s="182"/>
      <c r="G251" s="182"/>
      <c r="H251" s="182"/>
      <c r="I251" s="182"/>
      <c r="J251" s="182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</row>
    <row r="252" ht="15.75" customHeight="1" spans="1:32">
      <c r="A252" s="182"/>
      <c r="B252" s="182"/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</row>
    <row r="253" ht="15.75" customHeight="1" spans="1:32">
      <c r="A253" s="182"/>
      <c r="B253" s="182"/>
      <c r="C253" s="182"/>
      <c r="D253" s="182"/>
      <c r="E253" s="182"/>
      <c r="F253" s="182"/>
      <c r="G253" s="182"/>
      <c r="H253" s="182"/>
      <c r="I253" s="182"/>
      <c r="J253" s="182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</row>
    <row r="254" ht="15.75" customHeight="1" spans="1:32">
      <c r="A254" s="182"/>
      <c r="B254" s="182"/>
      <c r="C254" s="182"/>
      <c r="D254" s="182"/>
      <c r="E254" s="182"/>
      <c r="F254" s="182"/>
      <c r="G254" s="182"/>
      <c r="H254" s="182"/>
      <c r="I254" s="182"/>
      <c r="J254" s="182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</row>
    <row r="255" ht="15.75" customHeight="1" spans="1:32">
      <c r="A255" s="182"/>
      <c r="B255" s="182"/>
      <c r="C255" s="182"/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</row>
    <row r="256" ht="15.75" customHeight="1" spans="1:32">
      <c r="A256" s="182"/>
      <c r="B256" s="182"/>
      <c r="C256" s="182"/>
      <c r="D256" s="182"/>
      <c r="E256" s="182"/>
      <c r="F256" s="182"/>
      <c r="G256" s="182"/>
      <c r="H256" s="182"/>
      <c r="I256" s="182"/>
      <c r="J256" s="182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</row>
    <row r="257" ht="15.75" customHeight="1" spans="1:32">
      <c r="A257" s="182"/>
      <c r="B257" s="182"/>
      <c r="C257" s="182"/>
      <c r="D257" s="182"/>
      <c r="E257" s="182"/>
      <c r="F257" s="182"/>
      <c r="G257" s="182"/>
      <c r="H257" s="182"/>
      <c r="I257" s="182"/>
      <c r="J257" s="182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</row>
    <row r="258" ht="15.75" customHeight="1" spans="1:32">
      <c r="A258" s="182"/>
      <c r="B258" s="182"/>
      <c r="C258" s="182"/>
      <c r="D258" s="182"/>
      <c r="E258" s="182"/>
      <c r="F258" s="182"/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</row>
    <row r="259" ht="15.75" customHeight="1" spans="1:32">
      <c r="A259" s="182"/>
      <c r="B259" s="182"/>
      <c r="C259" s="182"/>
      <c r="D259" s="182"/>
      <c r="E259" s="182"/>
      <c r="F259" s="182"/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</row>
    <row r="260" ht="15.75" customHeight="1" spans="1:32">
      <c r="A260" s="182"/>
      <c r="B260" s="182"/>
      <c r="C260" s="182"/>
      <c r="D260" s="182"/>
      <c r="E260" s="182"/>
      <c r="F260" s="182"/>
      <c r="G260" s="182"/>
      <c r="H260" s="182"/>
      <c r="I260" s="182"/>
      <c r="J260" s="182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</row>
    <row r="261" ht="15.75" customHeight="1" spans="1:32">
      <c r="A261" s="182"/>
      <c r="B261" s="182"/>
      <c r="C261" s="182"/>
      <c r="D261" s="182"/>
      <c r="E261" s="182"/>
      <c r="F261" s="182"/>
      <c r="G261" s="182"/>
      <c r="H261" s="182"/>
      <c r="I261" s="182"/>
      <c r="J261" s="182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</row>
    <row r="262" ht="15.75" customHeight="1" spans="1:32">
      <c r="A262" s="182"/>
      <c r="B262" s="182"/>
      <c r="C262" s="182"/>
      <c r="D262" s="182"/>
      <c r="E262" s="182"/>
      <c r="F262" s="182"/>
      <c r="G262" s="182"/>
      <c r="H262" s="182"/>
      <c r="I262" s="182"/>
      <c r="J262" s="182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</row>
    <row r="263" ht="15.75" customHeight="1" spans="1:32">
      <c r="A263" s="182"/>
      <c r="B263" s="182"/>
      <c r="C263" s="182"/>
      <c r="D263" s="182"/>
      <c r="E263" s="182"/>
      <c r="F263" s="182"/>
      <c r="G263" s="182"/>
      <c r="H263" s="182"/>
      <c r="I263" s="182"/>
      <c r="J263" s="182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</row>
    <row r="264" ht="15.75" customHeight="1" spans="1:32">
      <c r="A264" s="182"/>
      <c r="B264" s="182"/>
      <c r="C264" s="182"/>
      <c r="D264" s="182"/>
      <c r="E264" s="182"/>
      <c r="F264" s="182"/>
      <c r="G264" s="182"/>
      <c r="H264" s="182"/>
      <c r="I264" s="182"/>
      <c r="J264" s="182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</row>
    <row r="265" ht="15.75" customHeight="1" spans="1:32">
      <c r="A265" s="182"/>
      <c r="B265" s="182"/>
      <c r="C265" s="182"/>
      <c r="D265" s="182"/>
      <c r="E265" s="182"/>
      <c r="F265" s="182"/>
      <c r="G265" s="182"/>
      <c r="H265" s="182"/>
      <c r="I265" s="182"/>
      <c r="J265" s="182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</row>
    <row r="266" ht="15.75" customHeight="1" spans="1:32">
      <c r="A266" s="182"/>
      <c r="B266" s="182"/>
      <c r="C266" s="182"/>
      <c r="D266" s="182"/>
      <c r="E266" s="182"/>
      <c r="F266" s="182"/>
      <c r="G266" s="182"/>
      <c r="H266" s="182"/>
      <c r="I266" s="182"/>
      <c r="J266" s="182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</row>
    <row r="267" ht="15.75" customHeight="1" spans="1:32">
      <c r="A267" s="182"/>
      <c r="B267" s="182"/>
      <c r="C267" s="182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</row>
    <row r="268" ht="15.75" customHeight="1" spans="1:32">
      <c r="A268" s="182"/>
      <c r="B268" s="182"/>
      <c r="C268" s="182"/>
      <c r="D268" s="182"/>
      <c r="E268" s="182"/>
      <c r="F268" s="182"/>
      <c r="G268" s="182"/>
      <c r="H268" s="182"/>
      <c r="I268" s="182"/>
      <c r="J268" s="182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</row>
    <row r="269" ht="15.75" customHeight="1" spans="1:32">
      <c r="A269" s="182"/>
      <c r="B269" s="182"/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</row>
    <row r="270" ht="15.75" customHeight="1" spans="1:32">
      <c r="A270" s="182"/>
      <c r="B270" s="182"/>
      <c r="C270" s="182"/>
      <c r="D270" s="182"/>
      <c r="E270" s="182"/>
      <c r="F270" s="182"/>
      <c r="G270" s="182"/>
      <c r="H270" s="182"/>
      <c r="I270" s="182"/>
      <c r="J270" s="182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</row>
    <row r="271" ht="15.75" customHeight="1" spans="1:32">
      <c r="A271" s="182"/>
      <c r="B271" s="182"/>
      <c r="C271" s="182"/>
      <c r="D271" s="182"/>
      <c r="E271" s="182"/>
      <c r="F271" s="182"/>
      <c r="G271" s="182"/>
      <c r="H271" s="182"/>
      <c r="I271" s="182"/>
      <c r="J271" s="182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</row>
    <row r="272" ht="15.75" customHeight="1" spans="1:32">
      <c r="A272" s="182"/>
      <c r="B272" s="182"/>
      <c r="C272" s="182"/>
      <c r="D272" s="182"/>
      <c r="E272" s="182"/>
      <c r="F272" s="182"/>
      <c r="G272" s="182"/>
      <c r="H272" s="182"/>
      <c r="I272" s="182"/>
      <c r="J272" s="182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</row>
    <row r="273" ht="15.75" customHeight="1" spans="1:32">
      <c r="A273" s="182"/>
      <c r="B273" s="182"/>
      <c r="C273" s="182"/>
      <c r="D273" s="182"/>
      <c r="E273" s="182"/>
      <c r="F273" s="182"/>
      <c r="G273" s="182"/>
      <c r="H273" s="182"/>
      <c r="I273" s="182"/>
      <c r="J273" s="182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</row>
    <row r="274" ht="15.75" customHeight="1" spans="1:32">
      <c r="A274" s="182"/>
      <c r="B274" s="182"/>
      <c r="C274" s="182"/>
      <c r="D274" s="182"/>
      <c r="E274" s="182"/>
      <c r="F274" s="182"/>
      <c r="G274" s="182"/>
      <c r="H274" s="182"/>
      <c r="I274" s="182"/>
      <c r="J274" s="182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</row>
    <row r="275" ht="15.75" customHeight="1" spans="1:32">
      <c r="A275" s="182"/>
      <c r="B275" s="182"/>
      <c r="C275" s="182"/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</row>
    <row r="276" ht="15.75" customHeight="1" spans="1:32">
      <c r="A276" s="182"/>
      <c r="B276" s="182"/>
      <c r="C276" s="182"/>
      <c r="D276" s="182"/>
      <c r="E276" s="182"/>
      <c r="F276" s="182"/>
      <c r="G276" s="182"/>
      <c r="H276" s="182"/>
      <c r="I276" s="182"/>
      <c r="J276" s="182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</row>
    <row r="277" ht="15.75" customHeight="1" spans="1:32">
      <c r="A277" s="182"/>
      <c r="B277" s="182"/>
      <c r="C277" s="182"/>
      <c r="D277" s="182"/>
      <c r="E277" s="182"/>
      <c r="F277" s="182"/>
      <c r="G277" s="182"/>
      <c r="H277" s="182"/>
      <c r="I277" s="182"/>
      <c r="J277" s="182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</row>
    <row r="278" ht="15.75" customHeight="1" spans="1:32">
      <c r="A278" s="182"/>
      <c r="B278" s="182"/>
      <c r="C278" s="182"/>
      <c r="D278" s="182"/>
      <c r="E278" s="182"/>
      <c r="F278" s="182"/>
      <c r="G278" s="182"/>
      <c r="H278" s="182"/>
      <c r="I278" s="182"/>
      <c r="J278" s="182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</row>
    <row r="279" ht="15.75" customHeight="1" spans="1:32">
      <c r="A279" s="182"/>
      <c r="B279" s="182"/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</row>
    <row r="280" ht="15.75" customHeight="1" spans="1:32">
      <c r="A280" s="182"/>
      <c r="B280" s="182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</row>
    <row r="281" ht="15.75" customHeight="1" spans="1:32">
      <c r="A281" s="182"/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</row>
    <row r="282" ht="15.75" customHeight="1" spans="1:32">
      <c r="A282" s="182"/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</row>
    <row r="283" ht="15.75" customHeight="1" spans="1:32">
      <c r="A283" s="182"/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</row>
    <row r="284" ht="15.75" customHeight="1" spans="1:32">
      <c r="A284" s="182"/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</row>
    <row r="285" ht="15.75" customHeight="1" spans="1:32">
      <c r="A285" s="182"/>
      <c r="B285" s="182"/>
      <c r="C285" s="182"/>
      <c r="D285" s="182"/>
      <c r="E285" s="182"/>
      <c r="F285" s="182"/>
      <c r="G285" s="182"/>
      <c r="H285" s="182"/>
      <c r="I285" s="182"/>
      <c r="J285" s="182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</row>
    <row r="286" ht="15.75" customHeight="1" spans="1:32">
      <c r="A286" s="182"/>
      <c r="B286" s="182"/>
      <c r="C286" s="182"/>
      <c r="D286" s="182"/>
      <c r="E286" s="182"/>
      <c r="F286" s="182"/>
      <c r="G286" s="182"/>
      <c r="H286" s="182"/>
      <c r="I286" s="182"/>
      <c r="J286" s="182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</row>
    <row r="287" ht="15.75" customHeight="1" spans="1:32">
      <c r="A287" s="182"/>
      <c r="B287" s="182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</row>
    <row r="288" ht="15.75" customHeight="1" spans="1:32">
      <c r="A288" s="182"/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</row>
    <row r="289" ht="15.75" customHeight="1" spans="1:32">
      <c r="A289" s="182"/>
      <c r="B289" s="182"/>
      <c r="C289" s="182"/>
      <c r="D289" s="182"/>
      <c r="E289" s="182"/>
      <c r="F289" s="182"/>
      <c r="G289" s="182"/>
      <c r="H289" s="182"/>
      <c r="I289" s="182"/>
      <c r="J289" s="182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</row>
    <row r="290" ht="15.75" customHeight="1" spans="1:32">
      <c r="A290" s="182"/>
      <c r="B290" s="182"/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</row>
    <row r="291" ht="15.75" customHeight="1" spans="1:32">
      <c r="A291" s="182"/>
      <c r="B291" s="182"/>
      <c r="C291" s="182"/>
      <c r="D291" s="182"/>
      <c r="E291" s="182"/>
      <c r="F291" s="182"/>
      <c r="G291" s="182"/>
      <c r="H291" s="182"/>
      <c r="I291" s="182"/>
      <c r="J291" s="182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</row>
    <row r="292" ht="15.75" customHeight="1" spans="1:32">
      <c r="A292" s="182"/>
      <c r="B292" s="182"/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</row>
    <row r="293" ht="15.75" customHeight="1" spans="1:32">
      <c r="A293" s="182"/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</row>
    <row r="294" ht="15.75" customHeight="1" spans="1:32">
      <c r="A294" s="182"/>
      <c r="B294" s="182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</row>
    <row r="295" ht="15.75" customHeight="1" spans="1:32">
      <c r="A295" s="182"/>
      <c r="B295" s="182"/>
      <c r="C295" s="182"/>
      <c r="D295" s="182"/>
      <c r="E295" s="182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</row>
    <row r="296" ht="15.75" customHeight="1" spans="1:32">
      <c r="A296" s="182"/>
      <c r="B296" s="182"/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</row>
    <row r="297" ht="15.75" customHeight="1" spans="1:32">
      <c r="A297" s="182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</row>
    <row r="298" ht="15.75" customHeight="1" spans="1:32">
      <c r="A298" s="182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</row>
    <row r="299" ht="15.75" customHeight="1" spans="1:32">
      <c r="A299" s="182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</row>
    <row r="300" ht="15.75" customHeight="1" spans="1:32">
      <c r="A300" s="182"/>
      <c r="B300" s="182"/>
      <c r="C300" s="182"/>
      <c r="D300" s="182"/>
      <c r="E300" s="182"/>
      <c r="F300" s="182"/>
      <c r="G300" s="182"/>
      <c r="H300" s="182"/>
      <c r="I300" s="182"/>
      <c r="J300" s="182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</row>
    <row r="301" ht="15.75" customHeight="1" spans="1:32">
      <c r="A301" s="182"/>
      <c r="B301" s="182"/>
      <c r="C301" s="182"/>
      <c r="D301" s="182"/>
      <c r="E301" s="182"/>
      <c r="F301" s="182"/>
      <c r="G301" s="182"/>
      <c r="H301" s="182"/>
      <c r="I301" s="182"/>
      <c r="J301" s="182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</row>
    <row r="302" ht="15.75" customHeight="1" spans="1:32">
      <c r="A302" s="182"/>
      <c r="B302" s="182"/>
      <c r="C302" s="182"/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</row>
    <row r="303" ht="15.75" customHeight="1" spans="1:32">
      <c r="A303" s="182"/>
      <c r="B303" s="182"/>
      <c r="C303" s="182"/>
      <c r="D303" s="182"/>
      <c r="E303" s="182"/>
      <c r="F303" s="182"/>
      <c r="G303" s="182"/>
      <c r="H303" s="182"/>
      <c r="I303" s="182"/>
      <c r="J303" s="182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</row>
    <row r="304" ht="15.75" customHeight="1" spans="1:32">
      <c r="A304" s="182"/>
      <c r="B304" s="182"/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</row>
    <row r="305" ht="15.75" customHeight="1" spans="1:32">
      <c r="A305" s="182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</row>
    <row r="306" ht="15.75" customHeight="1" spans="1:32">
      <c r="A306" s="182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</row>
    <row r="307" ht="15.75" customHeight="1" spans="1:32">
      <c r="A307" s="182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</row>
    <row r="308" ht="15.75" customHeight="1" spans="1:32">
      <c r="A308" s="182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</row>
    <row r="309" ht="15.75" customHeight="1" spans="1:32">
      <c r="A309" s="182"/>
      <c r="B309" s="182"/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</row>
    <row r="310" ht="15.75" customHeight="1" spans="1:32">
      <c r="A310" s="182"/>
      <c r="B310" s="182"/>
      <c r="C310" s="182"/>
      <c r="D310" s="182"/>
      <c r="E310" s="182"/>
      <c r="F310" s="182"/>
      <c r="G310" s="182"/>
      <c r="H310" s="182"/>
      <c r="I310" s="182"/>
      <c r="J310" s="182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</row>
    <row r="311" ht="15.75" customHeight="1" spans="1:32">
      <c r="A311" s="182"/>
      <c r="B311" s="182"/>
      <c r="C311" s="182"/>
      <c r="D311" s="182"/>
      <c r="E311" s="182"/>
      <c r="F311" s="182"/>
      <c r="G311" s="182"/>
      <c r="H311" s="182"/>
      <c r="I311" s="182"/>
      <c r="J311" s="182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</row>
    <row r="312" ht="15.75" customHeight="1" spans="1:32">
      <c r="A312" s="182"/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</row>
    <row r="313" ht="15.75" customHeight="1" spans="1:32">
      <c r="A313" s="182"/>
      <c r="B313" s="182"/>
      <c r="C313" s="182"/>
      <c r="D313" s="182"/>
      <c r="E313" s="182"/>
      <c r="F313" s="182"/>
      <c r="G313" s="182"/>
      <c r="H313" s="182"/>
      <c r="I313" s="182"/>
      <c r="J313" s="182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</row>
    <row r="314" ht="15.75" customHeight="1" spans="1:32">
      <c r="A314" s="182"/>
      <c r="B314" s="182"/>
      <c r="C314" s="182"/>
      <c r="D314" s="182"/>
      <c r="E314" s="182"/>
      <c r="F314" s="182"/>
      <c r="G314" s="182"/>
      <c r="H314" s="182"/>
      <c r="I314" s="182"/>
      <c r="J314" s="182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</row>
    <row r="315" ht="15.75" customHeight="1" spans="1:32">
      <c r="A315" s="182"/>
      <c r="B315" s="182"/>
      <c r="C315" s="182"/>
      <c r="D315" s="182"/>
      <c r="E315" s="182"/>
      <c r="F315" s="182"/>
      <c r="G315" s="182"/>
      <c r="H315" s="182"/>
      <c r="I315" s="182"/>
      <c r="J315" s="182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</row>
    <row r="316" ht="15.75" customHeight="1" spans="1:32">
      <c r="A316" s="182"/>
      <c r="B316" s="182"/>
      <c r="C316" s="182"/>
      <c r="D316" s="182"/>
      <c r="E316" s="182"/>
      <c r="F316" s="182"/>
      <c r="G316" s="182"/>
      <c r="H316" s="182"/>
      <c r="I316" s="182"/>
      <c r="J316" s="182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</row>
    <row r="317" ht="15.75" customHeight="1" spans="1:32">
      <c r="A317" s="182"/>
      <c r="B317" s="182"/>
      <c r="C317" s="182"/>
      <c r="D317" s="182"/>
      <c r="E317" s="182"/>
      <c r="F317" s="182"/>
      <c r="G317" s="182"/>
      <c r="H317" s="182"/>
      <c r="I317" s="182"/>
      <c r="J317" s="182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</row>
    <row r="318" ht="15.75" customHeight="1" spans="1:32">
      <c r="A318" s="182"/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</row>
    <row r="319" ht="15.75" customHeight="1" spans="1:32">
      <c r="A319" s="182"/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</row>
    <row r="320" ht="15.75" customHeight="1" spans="1:32">
      <c r="A320" s="182"/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</row>
    <row r="321" ht="15.75" customHeight="1" spans="1:32">
      <c r="A321" s="182"/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</row>
    <row r="322" ht="15.75" customHeight="1" spans="1:32">
      <c r="A322" s="182"/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</row>
    <row r="323" ht="15.75" customHeight="1" spans="1:32">
      <c r="A323" s="182"/>
      <c r="B323" s="182"/>
      <c r="C323" s="182"/>
      <c r="D323" s="182"/>
      <c r="E323" s="182"/>
      <c r="F323" s="182"/>
      <c r="G323" s="182"/>
      <c r="H323" s="182"/>
      <c r="I323" s="182"/>
      <c r="J323" s="182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</row>
    <row r="324" ht="15.75" customHeight="1" spans="1:32">
      <c r="A324" s="182"/>
      <c r="B324" s="182"/>
      <c r="C324" s="182"/>
      <c r="D324" s="182"/>
      <c r="E324" s="182"/>
      <c r="F324" s="18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</row>
    <row r="325" ht="15.75" customHeight="1" spans="1:32">
      <c r="A325" s="182"/>
      <c r="B325" s="182"/>
      <c r="C325" s="182"/>
      <c r="D325" s="182"/>
      <c r="E325" s="182"/>
      <c r="F325" s="182"/>
      <c r="G325" s="182"/>
      <c r="H325" s="182"/>
      <c r="I325" s="182"/>
      <c r="J325" s="182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</row>
    <row r="326" ht="15.75" customHeight="1" spans="1:32">
      <c r="A326" s="182"/>
      <c r="B326" s="182"/>
      <c r="C326" s="182"/>
      <c r="D326" s="182"/>
      <c r="E326" s="182"/>
      <c r="F326" s="182"/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</row>
    <row r="327" ht="15.75" customHeight="1" spans="1:32">
      <c r="A327" s="182"/>
      <c r="B327" s="182"/>
      <c r="C327" s="182"/>
      <c r="D327" s="182"/>
      <c r="E327" s="182"/>
      <c r="F327" s="182"/>
      <c r="G327" s="182"/>
      <c r="H327" s="182"/>
      <c r="I327" s="182"/>
      <c r="J327" s="182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</row>
    <row r="328" ht="15.75" customHeight="1" spans="1:32">
      <c r="A328" s="182"/>
      <c r="B328" s="182"/>
      <c r="C328" s="182"/>
      <c r="D328" s="182"/>
      <c r="E328" s="182"/>
      <c r="F328" s="182"/>
      <c r="G328" s="182"/>
      <c r="H328" s="182"/>
      <c r="I328" s="182"/>
      <c r="J328" s="182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</row>
    <row r="329" ht="15.75" customHeight="1" spans="1:32">
      <c r="A329" s="182"/>
      <c r="B329" s="182"/>
      <c r="C329" s="182"/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</row>
    <row r="330" ht="15.75" customHeight="1" spans="1:32">
      <c r="A330" s="182"/>
      <c r="B330" s="182"/>
      <c r="C330" s="182"/>
      <c r="D330" s="182"/>
      <c r="E330" s="182"/>
      <c r="F330" s="182"/>
      <c r="G330" s="182"/>
      <c r="H330" s="182"/>
      <c r="I330" s="182"/>
      <c r="J330" s="182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</row>
    <row r="331" ht="15.75" customHeight="1" spans="1:32">
      <c r="A331" s="182"/>
      <c r="B331" s="182"/>
      <c r="C331" s="182"/>
      <c r="D331" s="182"/>
      <c r="E331" s="182"/>
      <c r="F331" s="182"/>
      <c r="G331" s="182"/>
      <c r="H331" s="182"/>
      <c r="I331" s="182"/>
      <c r="J331" s="182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</row>
    <row r="332" ht="15.75" customHeight="1" spans="1:32">
      <c r="A332" s="182"/>
      <c r="B332" s="182"/>
      <c r="C332" s="182"/>
      <c r="D332" s="182"/>
      <c r="E332" s="182"/>
      <c r="F332" s="182"/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</row>
    <row r="333" ht="15.75" customHeight="1" spans="1:32">
      <c r="A333" s="182"/>
      <c r="B333" s="182"/>
      <c r="C333" s="182"/>
      <c r="D333" s="182"/>
      <c r="E333" s="182"/>
      <c r="F333" s="182"/>
      <c r="G333" s="182"/>
      <c r="H333" s="182"/>
      <c r="I333" s="182"/>
      <c r="J333" s="182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</row>
    <row r="334" ht="15.75" customHeight="1" spans="1:32">
      <c r="A334" s="182"/>
      <c r="B334" s="182"/>
      <c r="C334" s="182"/>
      <c r="D334" s="182"/>
      <c r="E334" s="182"/>
      <c r="F334" s="182"/>
      <c r="G334" s="182"/>
      <c r="H334" s="182"/>
      <c r="I334" s="182"/>
      <c r="J334" s="182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</row>
    <row r="335" ht="15.75" customHeight="1" spans="1:32">
      <c r="A335" s="182"/>
      <c r="B335" s="182"/>
      <c r="C335" s="182"/>
      <c r="D335" s="182"/>
      <c r="E335" s="182"/>
      <c r="F335" s="182"/>
      <c r="G335" s="182"/>
      <c r="H335" s="182"/>
      <c r="I335" s="182"/>
      <c r="J335" s="182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</row>
    <row r="336" ht="15.75" customHeight="1" spans="1:32">
      <c r="A336" s="182"/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</row>
    <row r="337" ht="15.75" customHeight="1" spans="1:32">
      <c r="A337" s="182"/>
      <c r="B337" s="182"/>
      <c r="C337" s="182"/>
      <c r="D337" s="182"/>
      <c r="E337" s="182"/>
      <c r="F337" s="182"/>
      <c r="G337" s="182"/>
      <c r="H337" s="182"/>
      <c r="I337" s="182"/>
      <c r="J337" s="182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</row>
    <row r="338" ht="15.75" customHeight="1" spans="1:32">
      <c r="A338" s="182"/>
      <c r="B338" s="182"/>
      <c r="C338" s="182"/>
      <c r="D338" s="182"/>
      <c r="E338" s="182"/>
      <c r="F338" s="182"/>
      <c r="G338" s="182"/>
      <c r="H338" s="182"/>
      <c r="I338" s="182"/>
      <c r="J338" s="182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</row>
    <row r="339" ht="15.75" customHeight="1" spans="1:32">
      <c r="A339" s="182"/>
      <c r="B339" s="182"/>
      <c r="C339" s="182"/>
      <c r="D339" s="182"/>
      <c r="E339" s="182"/>
      <c r="F339" s="182"/>
      <c r="G339" s="182"/>
      <c r="H339" s="182"/>
      <c r="I339" s="182"/>
      <c r="J339" s="182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</row>
    <row r="340" ht="15.75" customHeight="1" spans="1:32">
      <c r="A340" s="182"/>
      <c r="B340" s="182"/>
      <c r="C340" s="182"/>
      <c r="D340" s="182"/>
      <c r="E340" s="182"/>
      <c r="F340" s="182"/>
      <c r="G340" s="182"/>
      <c r="H340" s="182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</row>
    <row r="341" ht="15.75" customHeight="1" spans="1:32">
      <c r="A341" s="182"/>
      <c r="B341" s="182"/>
      <c r="C341" s="182"/>
      <c r="D341" s="182"/>
      <c r="E341" s="182"/>
      <c r="F341" s="182"/>
      <c r="G341" s="182"/>
      <c r="H341" s="182"/>
      <c r="I341" s="182"/>
      <c r="J341" s="182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</row>
    <row r="342" ht="15.75" customHeight="1" spans="1:32">
      <c r="A342" s="182"/>
      <c r="B342" s="182"/>
      <c r="C342" s="182"/>
      <c r="D342" s="182"/>
      <c r="E342" s="182"/>
      <c r="F342" s="182"/>
      <c r="G342" s="182"/>
      <c r="H342" s="182"/>
      <c r="I342" s="182"/>
      <c r="J342" s="182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</row>
    <row r="343" ht="15.75" customHeight="1" spans="1:32">
      <c r="A343" s="182"/>
      <c r="B343" s="182"/>
      <c r="C343" s="182"/>
      <c r="D343" s="182"/>
      <c r="E343" s="182"/>
      <c r="F343" s="182"/>
      <c r="G343" s="182"/>
      <c r="H343" s="182"/>
      <c r="I343" s="182"/>
      <c r="J343" s="182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</row>
    <row r="344" ht="15.75" customHeight="1" spans="1:32">
      <c r="A344" s="182"/>
      <c r="B344" s="182"/>
      <c r="C344" s="182"/>
      <c r="D344" s="182"/>
      <c r="E344" s="182"/>
      <c r="F344" s="182"/>
      <c r="G344" s="182"/>
      <c r="H344" s="182"/>
      <c r="I344" s="182"/>
      <c r="J344" s="182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</row>
    <row r="345" ht="15.75" customHeight="1" spans="1:32">
      <c r="A345" s="182"/>
      <c r="B345" s="182"/>
      <c r="C345" s="182"/>
      <c r="D345" s="182"/>
      <c r="E345" s="182"/>
      <c r="F345" s="182"/>
      <c r="G345" s="182"/>
      <c r="H345" s="182"/>
      <c r="I345" s="182"/>
      <c r="J345" s="182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</row>
    <row r="346" ht="15.75" customHeight="1" spans="1:32">
      <c r="A346" s="182"/>
      <c r="B346" s="182"/>
      <c r="C346" s="182"/>
      <c r="D346" s="182"/>
      <c r="E346" s="182"/>
      <c r="F346" s="182"/>
      <c r="G346" s="182"/>
      <c r="H346" s="182"/>
      <c r="I346" s="182"/>
      <c r="J346" s="182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</row>
    <row r="347" ht="15.75" customHeight="1" spans="1:32">
      <c r="A347" s="182"/>
      <c r="B347" s="182"/>
      <c r="C347" s="182"/>
      <c r="D347" s="182"/>
      <c r="E347" s="182"/>
      <c r="F347" s="182"/>
      <c r="G347" s="182"/>
      <c r="H347" s="182"/>
      <c r="I347" s="182"/>
      <c r="J347" s="182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</row>
    <row r="348" ht="15.75" customHeight="1" spans="1:32">
      <c r="A348" s="182"/>
      <c r="B348" s="182"/>
      <c r="C348" s="182"/>
      <c r="D348" s="182"/>
      <c r="E348" s="182"/>
      <c r="F348" s="182"/>
      <c r="G348" s="182"/>
      <c r="H348" s="182"/>
      <c r="I348" s="182"/>
      <c r="J348" s="182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</row>
    <row r="349" ht="15.75" customHeight="1" spans="1:32">
      <c r="A349" s="182"/>
      <c r="B349" s="182"/>
      <c r="C349" s="182"/>
      <c r="D349" s="182"/>
      <c r="E349" s="182"/>
      <c r="F349" s="182"/>
      <c r="G349" s="182"/>
      <c r="H349" s="182"/>
      <c r="I349" s="182"/>
      <c r="J349" s="182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</row>
    <row r="350" ht="15.75" customHeight="1" spans="1:32">
      <c r="A350" s="182"/>
      <c r="B350" s="182"/>
      <c r="C350" s="182"/>
      <c r="D350" s="182"/>
      <c r="E350" s="182"/>
      <c r="F350" s="182"/>
      <c r="G350" s="182"/>
      <c r="H350" s="182"/>
      <c r="I350" s="182"/>
      <c r="J350" s="182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</row>
    <row r="351" ht="15.75" customHeight="1" spans="1:32">
      <c r="A351" s="182"/>
      <c r="B351" s="182"/>
      <c r="C351" s="182"/>
      <c r="D351" s="182"/>
      <c r="E351" s="182"/>
      <c r="F351" s="182"/>
      <c r="G351" s="182"/>
      <c r="H351" s="182"/>
      <c r="I351" s="182"/>
      <c r="J351" s="182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</row>
    <row r="352" ht="15.75" customHeight="1" spans="1:32">
      <c r="A352" s="182"/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</row>
    <row r="353" ht="15.75" customHeight="1" spans="1:32">
      <c r="A353" s="182"/>
      <c r="B353" s="182"/>
      <c r="C353" s="182"/>
      <c r="D353" s="182"/>
      <c r="E353" s="182"/>
      <c r="F353" s="182"/>
      <c r="G353" s="182"/>
      <c r="H353" s="182"/>
      <c r="I353" s="182"/>
      <c r="J353" s="182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</row>
    <row r="354" ht="15.75" customHeight="1" spans="1:32">
      <c r="A354" s="182"/>
      <c r="B354" s="182"/>
      <c r="C354" s="182"/>
      <c r="D354" s="182"/>
      <c r="E354" s="182"/>
      <c r="F354" s="182"/>
      <c r="G354" s="182"/>
      <c r="H354" s="182"/>
      <c r="I354" s="182"/>
      <c r="J354" s="182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</row>
    <row r="355" ht="15.75" customHeight="1" spans="1:32">
      <c r="A355" s="182"/>
      <c r="B355" s="182"/>
      <c r="C355" s="182"/>
      <c r="D355" s="182"/>
      <c r="E355" s="182"/>
      <c r="F355" s="182"/>
      <c r="G355" s="182"/>
      <c r="H355" s="182"/>
      <c r="I355" s="182"/>
      <c r="J355" s="182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</row>
    <row r="356" ht="15.75" customHeight="1" spans="1:32">
      <c r="A356" s="182"/>
      <c r="B356" s="182"/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</row>
    <row r="357" ht="15.75" customHeight="1" spans="1:32">
      <c r="A357" s="182"/>
      <c r="B357" s="182"/>
      <c r="C357" s="182"/>
      <c r="D357" s="182"/>
      <c r="E357" s="182"/>
      <c r="F357" s="182"/>
      <c r="G357" s="182"/>
      <c r="H357" s="182"/>
      <c r="I357" s="182"/>
      <c r="J357" s="182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</row>
    <row r="358" ht="15.75" customHeight="1" spans="1:32">
      <c r="A358" s="182"/>
      <c r="B358" s="182"/>
      <c r="C358" s="182"/>
      <c r="D358" s="182"/>
      <c r="E358" s="182"/>
      <c r="F358" s="182"/>
      <c r="G358" s="182"/>
      <c r="H358" s="182"/>
      <c r="I358" s="182"/>
      <c r="J358" s="182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</row>
    <row r="359" ht="15.75" customHeight="1" spans="1:32">
      <c r="A359" s="182"/>
      <c r="B359" s="182"/>
      <c r="C359" s="182"/>
      <c r="D359" s="182"/>
      <c r="E359" s="182"/>
      <c r="F359" s="182"/>
      <c r="G359" s="182"/>
      <c r="H359" s="182"/>
      <c r="I359" s="182"/>
      <c r="J359" s="182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</row>
    <row r="360" ht="15.75" customHeight="1" spans="1:32">
      <c r="A360" s="182"/>
      <c r="B360" s="182"/>
      <c r="C360" s="182"/>
      <c r="D360" s="182"/>
      <c r="E360" s="182"/>
      <c r="F360" s="182"/>
      <c r="G360" s="182"/>
      <c r="H360" s="182"/>
      <c r="I360" s="182"/>
      <c r="J360" s="182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</row>
    <row r="361" ht="15.75" customHeight="1" spans="1:32">
      <c r="A361" s="182"/>
      <c r="B361" s="182"/>
      <c r="C361" s="182"/>
      <c r="D361" s="182"/>
      <c r="E361" s="182"/>
      <c r="F361" s="182"/>
      <c r="G361" s="182"/>
      <c r="H361" s="182"/>
      <c r="I361" s="182"/>
      <c r="J361" s="182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</row>
    <row r="362" ht="15.75" customHeight="1" spans="1:32">
      <c r="A362" s="182"/>
      <c r="B362" s="182"/>
      <c r="C362" s="182"/>
      <c r="D362" s="182"/>
      <c r="E362" s="182"/>
      <c r="F362" s="182"/>
      <c r="G362" s="182"/>
      <c r="H362" s="182"/>
      <c r="I362" s="182"/>
      <c r="J362" s="182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</row>
    <row r="363" ht="15.75" customHeight="1" spans="1:32">
      <c r="A363" s="182"/>
      <c r="B363" s="182"/>
      <c r="C363" s="182"/>
      <c r="D363" s="182"/>
      <c r="E363" s="182"/>
      <c r="F363" s="182"/>
      <c r="G363" s="182"/>
      <c r="H363" s="182"/>
      <c r="I363" s="182"/>
      <c r="J363" s="182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</row>
    <row r="364" ht="15.75" customHeight="1" spans="1:32">
      <c r="A364" s="182"/>
      <c r="B364" s="182"/>
      <c r="C364" s="182"/>
      <c r="D364" s="182"/>
      <c r="E364" s="182"/>
      <c r="F364" s="182"/>
      <c r="G364" s="182"/>
      <c r="H364" s="182"/>
      <c r="I364" s="182"/>
      <c r="J364" s="182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</row>
    <row r="365" ht="15.75" customHeight="1" spans="1:32">
      <c r="A365" s="182"/>
      <c r="B365" s="182"/>
      <c r="C365" s="182"/>
      <c r="D365" s="182"/>
      <c r="E365" s="182"/>
      <c r="F365" s="182"/>
      <c r="G365" s="182"/>
      <c r="H365" s="182"/>
      <c r="I365" s="182"/>
      <c r="J365" s="182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</row>
    <row r="366" ht="15.75" customHeight="1" spans="1:32">
      <c r="A366" s="182"/>
      <c r="B366" s="182"/>
      <c r="C366" s="182"/>
      <c r="D366" s="182"/>
      <c r="E366" s="182"/>
      <c r="F366" s="182"/>
      <c r="G366" s="182"/>
      <c r="H366" s="182"/>
      <c r="I366" s="182"/>
      <c r="J366" s="182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</row>
    <row r="367" ht="15.75" customHeight="1" spans="1:32">
      <c r="A367" s="182"/>
      <c r="B367" s="182"/>
      <c r="C367" s="182"/>
      <c r="D367" s="182"/>
      <c r="E367" s="182"/>
      <c r="F367" s="182"/>
      <c r="G367" s="182"/>
      <c r="H367" s="182"/>
      <c r="I367" s="182"/>
      <c r="J367" s="182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</row>
    <row r="368" ht="15.75" customHeight="1" spans="1:32">
      <c r="A368" s="182"/>
      <c r="B368" s="182"/>
      <c r="C368" s="182"/>
      <c r="D368" s="182"/>
      <c r="E368" s="182"/>
      <c r="F368" s="182"/>
      <c r="G368" s="182"/>
      <c r="H368" s="182"/>
      <c r="I368" s="182"/>
      <c r="J368" s="182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</row>
    <row r="369" ht="15.75" customHeight="1" spans="1:32">
      <c r="A369" s="182"/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</row>
    <row r="370" ht="15.75" customHeight="1" spans="1:32">
      <c r="A370" s="182"/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</row>
    <row r="371" ht="15.75" customHeight="1" spans="1:32">
      <c r="A371" s="182"/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</row>
    <row r="372" ht="15.75" customHeight="1" spans="1:32">
      <c r="A372" s="182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</row>
    <row r="373" ht="15.75" customHeight="1" spans="1:32">
      <c r="A373" s="182"/>
      <c r="B373" s="182"/>
      <c r="C373" s="182"/>
      <c r="D373" s="182"/>
      <c r="E373" s="182"/>
      <c r="F373" s="182"/>
      <c r="G373" s="182"/>
      <c r="H373" s="182"/>
      <c r="I373" s="182"/>
      <c r="J373" s="182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</row>
    <row r="374" ht="15.75" customHeight="1" spans="1:32">
      <c r="A374" s="182"/>
      <c r="B374" s="182"/>
      <c r="C374" s="182"/>
      <c r="D374" s="182"/>
      <c r="E374" s="182"/>
      <c r="F374" s="182"/>
      <c r="G374" s="182"/>
      <c r="H374" s="182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</row>
    <row r="375" ht="15.75" customHeight="1" spans="1:32">
      <c r="A375" s="182"/>
      <c r="B375" s="182"/>
      <c r="C375" s="182"/>
      <c r="D375" s="182"/>
      <c r="E375" s="182"/>
      <c r="F375" s="182"/>
      <c r="G375" s="182"/>
      <c r="H375" s="182"/>
      <c r="I375" s="182"/>
      <c r="J375" s="182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</row>
    <row r="376" ht="15.75" customHeight="1" spans="1:32">
      <c r="A376" s="182"/>
      <c r="B376" s="182"/>
      <c r="C376" s="182"/>
      <c r="D376" s="182"/>
      <c r="E376" s="182"/>
      <c r="F376" s="182"/>
      <c r="G376" s="182"/>
      <c r="H376" s="182"/>
      <c r="I376" s="182"/>
      <c r="J376" s="182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</row>
    <row r="377" ht="15.75" customHeight="1" spans="1:32">
      <c r="A377" s="182"/>
      <c r="B377" s="182"/>
      <c r="C377" s="182"/>
      <c r="D377" s="182"/>
      <c r="E377" s="182"/>
      <c r="F377" s="182"/>
      <c r="G377" s="182"/>
      <c r="H377" s="182"/>
      <c r="I377" s="182"/>
      <c r="J377" s="182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</row>
    <row r="378" ht="15.75" customHeight="1" spans="1:32">
      <c r="A378" s="182"/>
      <c r="B378" s="182"/>
      <c r="C378" s="182"/>
      <c r="D378" s="182"/>
      <c r="E378" s="182"/>
      <c r="F378" s="182"/>
      <c r="G378" s="182"/>
      <c r="H378" s="182"/>
      <c r="I378" s="182"/>
      <c r="J378" s="182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</row>
    <row r="379" ht="15.75" customHeight="1" spans="1:32">
      <c r="A379" s="182"/>
      <c r="B379" s="182"/>
      <c r="C379" s="182"/>
      <c r="D379" s="182"/>
      <c r="E379" s="182"/>
      <c r="F379" s="182"/>
      <c r="G379" s="182"/>
      <c r="H379" s="182"/>
      <c r="I379" s="182"/>
      <c r="J379" s="182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</row>
    <row r="380" ht="15.75" customHeight="1" spans="1:32">
      <c r="A380" s="182"/>
      <c r="B380" s="182"/>
      <c r="C380" s="182"/>
      <c r="D380" s="182"/>
      <c r="E380" s="182"/>
      <c r="F380" s="182"/>
      <c r="G380" s="182"/>
      <c r="H380" s="182"/>
      <c r="I380" s="182"/>
      <c r="J380" s="182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</row>
    <row r="381" ht="15.75" customHeight="1" spans="1:32">
      <c r="A381" s="182"/>
      <c r="B381" s="182"/>
      <c r="C381" s="182"/>
      <c r="D381" s="182"/>
      <c r="E381" s="182"/>
      <c r="F381" s="182"/>
      <c r="G381" s="182"/>
      <c r="H381" s="182"/>
      <c r="I381" s="182"/>
      <c r="J381" s="182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</row>
    <row r="382" ht="15.75" customHeight="1" spans="1:32">
      <c r="A382" s="182"/>
      <c r="B382" s="182"/>
      <c r="C382" s="182"/>
      <c r="D382" s="182"/>
      <c r="E382" s="182"/>
      <c r="F382" s="182"/>
      <c r="G382" s="182"/>
      <c r="H382" s="182"/>
      <c r="I382" s="182"/>
      <c r="J382" s="182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</row>
    <row r="383" ht="15.75" customHeight="1" spans="1:32">
      <c r="A383" s="182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</row>
    <row r="384" ht="15.75" customHeight="1" spans="1:32">
      <c r="A384" s="182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</row>
    <row r="385" ht="15.75" customHeight="1" spans="1:32">
      <c r="A385" s="182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</row>
    <row r="386" ht="15.75" customHeight="1" spans="1:32">
      <c r="A386" s="182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</row>
    <row r="387" ht="15.75" customHeight="1" spans="1:32">
      <c r="A387" s="182"/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</row>
    <row r="388" ht="15.75" customHeight="1" spans="1:32">
      <c r="A388" s="182"/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</row>
    <row r="389" ht="15.75" customHeight="1" spans="1:32">
      <c r="A389" s="182"/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</row>
    <row r="390" ht="15.75" customHeight="1" spans="1:32">
      <c r="A390" s="182"/>
      <c r="B390" s="182"/>
      <c r="C390" s="182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  <c r="AA390" s="182"/>
      <c r="AB390" s="182"/>
      <c r="AC390" s="182"/>
      <c r="AD390" s="182"/>
      <c r="AE390" s="182"/>
      <c r="AF390" s="182"/>
    </row>
    <row r="391" ht="15.75" customHeight="1" spans="1:32">
      <c r="A391" s="182"/>
      <c r="B391" s="182"/>
      <c r="C391" s="182"/>
      <c r="D391" s="182"/>
      <c r="E391" s="182"/>
      <c r="F391" s="182"/>
      <c r="G391" s="182"/>
      <c r="H391" s="182"/>
      <c r="I391" s="182"/>
      <c r="J391" s="182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  <c r="AA391" s="182"/>
      <c r="AB391" s="182"/>
      <c r="AC391" s="182"/>
      <c r="AD391" s="182"/>
      <c r="AE391" s="182"/>
      <c r="AF391" s="182"/>
    </row>
    <row r="392" ht="15.75" customHeight="1" spans="1:32">
      <c r="A392" s="182"/>
      <c r="B392" s="182"/>
      <c r="C392" s="182"/>
      <c r="D392" s="182"/>
      <c r="E392" s="182"/>
      <c r="F392" s="182"/>
      <c r="G392" s="182"/>
      <c r="H392" s="182"/>
      <c r="I392" s="182"/>
      <c r="J392" s="182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</row>
    <row r="393" ht="15.75" customHeight="1" spans="1:32">
      <c r="A393" s="182"/>
      <c r="B393" s="182"/>
      <c r="C393" s="182"/>
      <c r="D393" s="182"/>
      <c r="E393" s="182"/>
      <c r="F393" s="182"/>
      <c r="G393" s="182"/>
      <c r="H393" s="182"/>
      <c r="I393" s="182"/>
      <c r="J393" s="182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  <c r="AA393" s="182"/>
      <c r="AB393" s="182"/>
      <c r="AC393" s="182"/>
      <c r="AD393" s="182"/>
      <c r="AE393" s="182"/>
      <c r="AF393" s="182"/>
    </row>
    <row r="394" ht="15.75" customHeight="1" spans="1:32">
      <c r="A394" s="182"/>
      <c r="B394" s="182"/>
      <c r="C394" s="182"/>
      <c r="D394" s="182"/>
      <c r="E394" s="182"/>
      <c r="F394" s="182"/>
      <c r="G394" s="182"/>
      <c r="H394" s="182"/>
      <c r="I394" s="182"/>
      <c r="J394" s="182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  <c r="AA394" s="182"/>
      <c r="AB394" s="182"/>
      <c r="AC394" s="182"/>
      <c r="AD394" s="182"/>
      <c r="AE394" s="182"/>
      <c r="AF394" s="182"/>
    </row>
    <row r="395" ht="15.75" customHeight="1" spans="1:32">
      <c r="A395" s="182"/>
      <c r="B395" s="182"/>
      <c r="C395" s="182"/>
      <c r="D395" s="182"/>
      <c r="E395" s="182"/>
      <c r="F395" s="182"/>
      <c r="G395" s="182"/>
      <c r="H395" s="182"/>
      <c r="I395" s="182"/>
      <c r="J395" s="182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  <c r="AA395" s="182"/>
      <c r="AB395" s="182"/>
      <c r="AC395" s="182"/>
      <c r="AD395" s="182"/>
      <c r="AE395" s="182"/>
      <c r="AF395" s="182"/>
    </row>
    <row r="396" ht="15.75" customHeight="1" spans="1:32">
      <c r="A396" s="182"/>
      <c r="B396" s="182"/>
      <c r="C396" s="182"/>
      <c r="D396" s="182"/>
      <c r="E396" s="182"/>
      <c r="F396" s="182"/>
      <c r="G396" s="182"/>
      <c r="H396" s="182"/>
      <c r="I396" s="182"/>
      <c r="J396" s="182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  <c r="AA396" s="182"/>
      <c r="AB396" s="182"/>
      <c r="AC396" s="182"/>
      <c r="AD396" s="182"/>
      <c r="AE396" s="182"/>
      <c r="AF396" s="182"/>
    </row>
    <row r="397" ht="15.75" customHeight="1" spans="1:32">
      <c r="A397" s="182"/>
      <c r="B397" s="182"/>
      <c r="C397" s="182"/>
      <c r="D397" s="182"/>
      <c r="E397" s="182"/>
      <c r="F397" s="182"/>
      <c r="G397" s="182"/>
      <c r="H397" s="182"/>
      <c r="I397" s="182"/>
      <c r="J397" s="182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  <c r="AA397" s="182"/>
      <c r="AB397" s="182"/>
      <c r="AC397" s="182"/>
      <c r="AD397" s="182"/>
      <c r="AE397" s="182"/>
      <c r="AF397" s="182"/>
    </row>
    <row r="398" ht="15.75" customHeight="1" spans="1:32">
      <c r="A398" s="182"/>
      <c r="B398" s="182"/>
      <c r="C398" s="182"/>
      <c r="D398" s="182"/>
      <c r="E398" s="182"/>
      <c r="F398" s="182"/>
      <c r="G398" s="182"/>
      <c r="H398" s="182"/>
      <c r="I398" s="182"/>
      <c r="J398" s="182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</row>
    <row r="399" ht="15.75" customHeight="1" spans="1:32">
      <c r="A399" s="182"/>
      <c r="B399" s="182"/>
      <c r="C399" s="182"/>
      <c r="D399" s="182"/>
      <c r="E399" s="182"/>
      <c r="F399" s="182"/>
      <c r="G399" s="182"/>
      <c r="H399" s="182"/>
      <c r="I399" s="182"/>
      <c r="J399" s="182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  <c r="AA399" s="182"/>
      <c r="AB399" s="182"/>
      <c r="AC399" s="182"/>
      <c r="AD399" s="182"/>
      <c r="AE399" s="182"/>
      <c r="AF399" s="182"/>
    </row>
    <row r="400" ht="15.75" customHeight="1" spans="1:32">
      <c r="A400" s="182"/>
      <c r="B400" s="182"/>
      <c r="C400" s="182"/>
      <c r="D400" s="182"/>
      <c r="E400" s="182"/>
      <c r="F400" s="182"/>
      <c r="G400" s="182"/>
      <c r="H400" s="182"/>
      <c r="I400" s="182"/>
      <c r="J400" s="182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  <c r="AA400" s="182"/>
      <c r="AB400" s="182"/>
      <c r="AC400" s="182"/>
      <c r="AD400" s="182"/>
      <c r="AE400" s="182"/>
      <c r="AF400" s="182"/>
    </row>
    <row r="401" ht="15.75" customHeight="1" spans="1:32">
      <c r="A401" s="182"/>
      <c r="B401" s="182"/>
      <c r="C401" s="182"/>
      <c r="D401" s="182"/>
      <c r="E401" s="182"/>
      <c r="F401" s="182"/>
      <c r="G401" s="182"/>
      <c r="H401" s="182"/>
      <c r="I401" s="182"/>
      <c r="J401" s="182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</row>
    <row r="402" ht="15.75" customHeight="1" spans="1:32">
      <c r="A402" s="182"/>
      <c r="B402" s="182"/>
      <c r="C402" s="182"/>
      <c r="D402" s="182"/>
      <c r="E402" s="182"/>
      <c r="F402" s="182"/>
      <c r="G402" s="182"/>
      <c r="H402" s="182"/>
      <c r="I402" s="182"/>
      <c r="J402" s="182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  <c r="AA402" s="182"/>
      <c r="AB402" s="182"/>
      <c r="AC402" s="182"/>
      <c r="AD402" s="182"/>
      <c r="AE402" s="182"/>
      <c r="AF402" s="182"/>
    </row>
    <row r="403" ht="15.75" customHeight="1" spans="1:32">
      <c r="A403" s="182"/>
      <c r="B403" s="182"/>
      <c r="C403" s="182"/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  <c r="AA403" s="182"/>
      <c r="AB403" s="182"/>
      <c r="AC403" s="182"/>
      <c r="AD403" s="182"/>
      <c r="AE403" s="182"/>
      <c r="AF403" s="182"/>
    </row>
    <row r="404" ht="15.75" customHeight="1" spans="1:32">
      <c r="A404" s="182"/>
      <c r="B404" s="182"/>
      <c r="C404" s="182"/>
      <c r="D404" s="182"/>
      <c r="E404" s="182"/>
      <c r="F404" s="182"/>
      <c r="G404" s="182"/>
      <c r="H404" s="182"/>
      <c r="I404" s="182"/>
      <c r="J404" s="182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  <c r="AA404" s="182"/>
      <c r="AB404" s="182"/>
      <c r="AC404" s="182"/>
      <c r="AD404" s="182"/>
      <c r="AE404" s="182"/>
      <c r="AF404" s="182"/>
    </row>
    <row r="405" ht="15.75" customHeight="1" spans="1:32">
      <c r="A405" s="182"/>
      <c r="B405" s="182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82"/>
      <c r="AD405" s="182"/>
      <c r="AE405" s="182"/>
      <c r="AF405" s="182"/>
    </row>
    <row r="406" ht="15.75" customHeight="1" spans="1:32">
      <c r="A406" s="182"/>
      <c r="B406" s="182"/>
      <c r="C406" s="182"/>
      <c r="D406" s="182"/>
      <c r="E406" s="182"/>
      <c r="F406" s="182"/>
      <c r="G406" s="182"/>
      <c r="H406" s="182"/>
      <c r="I406" s="182"/>
      <c r="J406" s="182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</row>
    <row r="407" ht="15.75" customHeight="1" spans="1:32">
      <c r="A407" s="182"/>
      <c r="B407" s="182"/>
      <c r="C407" s="182"/>
      <c r="D407" s="182"/>
      <c r="E407" s="182"/>
      <c r="F407" s="182"/>
      <c r="G407" s="182"/>
      <c r="H407" s="182"/>
      <c r="I407" s="182"/>
      <c r="J407" s="182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  <c r="AA407" s="182"/>
      <c r="AB407" s="182"/>
      <c r="AC407" s="182"/>
      <c r="AD407" s="182"/>
      <c r="AE407" s="182"/>
      <c r="AF407" s="182"/>
    </row>
    <row r="408" ht="15.75" customHeight="1" spans="1:32">
      <c r="A408" s="182"/>
      <c r="B408" s="182"/>
      <c r="C408" s="182"/>
      <c r="D408" s="182"/>
      <c r="E408" s="182"/>
      <c r="F408" s="182"/>
      <c r="G408" s="182"/>
      <c r="H408" s="182"/>
      <c r="I408" s="182"/>
      <c r="J408" s="182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  <c r="AA408" s="182"/>
      <c r="AB408" s="182"/>
      <c r="AC408" s="182"/>
      <c r="AD408" s="182"/>
      <c r="AE408" s="182"/>
      <c r="AF408" s="182"/>
    </row>
    <row r="409" ht="15.75" customHeight="1" spans="1:32">
      <c r="A409" s="182"/>
      <c r="B409" s="182"/>
      <c r="C409" s="182"/>
      <c r="D409" s="182"/>
      <c r="E409" s="182"/>
      <c r="F409" s="182"/>
      <c r="G409" s="182"/>
      <c r="H409" s="182"/>
      <c r="I409" s="182"/>
      <c r="J409" s="182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  <c r="AA409" s="182"/>
      <c r="AB409" s="182"/>
      <c r="AC409" s="182"/>
      <c r="AD409" s="182"/>
      <c r="AE409" s="182"/>
      <c r="AF409" s="182"/>
    </row>
    <row r="410" ht="15.75" customHeight="1" spans="1:32">
      <c r="A410" s="182"/>
      <c r="B410" s="182"/>
      <c r="C410" s="182"/>
      <c r="D410" s="182"/>
      <c r="E410" s="182"/>
      <c r="F410" s="182"/>
      <c r="G410" s="182"/>
      <c r="H410" s="182"/>
      <c r="I410" s="182"/>
      <c r="J410" s="182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</row>
    <row r="411" ht="15.75" customHeight="1" spans="1:32">
      <c r="A411" s="182"/>
      <c r="B411" s="182"/>
      <c r="C411" s="182"/>
      <c r="D411" s="182"/>
      <c r="E411" s="182"/>
      <c r="F411" s="182"/>
      <c r="G411" s="182"/>
      <c r="H411" s="182"/>
      <c r="I411" s="182"/>
      <c r="J411" s="182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  <c r="AA411" s="182"/>
      <c r="AB411" s="182"/>
      <c r="AC411" s="182"/>
      <c r="AD411" s="182"/>
      <c r="AE411" s="182"/>
      <c r="AF411" s="182"/>
    </row>
    <row r="412" ht="15.75" customHeight="1" spans="1:32">
      <c r="A412" s="182"/>
      <c r="B412" s="182"/>
      <c r="C412" s="182"/>
      <c r="D412" s="182"/>
      <c r="E412" s="182"/>
      <c r="F412" s="182"/>
      <c r="G412" s="182"/>
      <c r="H412" s="182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  <c r="AA412" s="182"/>
      <c r="AB412" s="182"/>
      <c r="AC412" s="182"/>
      <c r="AD412" s="182"/>
      <c r="AE412" s="182"/>
      <c r="AF412" s="182"/>
    </row>
    <row r="413" ht="15.75" customHeight="1" spans="1:32">
      <c r="A413" s="182"/>
      <c r="B413" s="182"/>
      <c r="C413" s="182"/>
      <c r="D413" s="182"/>
      <c r="E413" s="182"/>
      <c r="F413" s="182"/>
      <c r="G413" s="182"/>
      <c r="H413" s="182"/>
      <c r="I413" s="182"/>
      <c r="J413" s="182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  <c r="AA413" s="182"/>
      <c r="AB413" s="182"/>
      <c r="AC413" s="182"/>
      <c r="AD413" s="182"/>
      <c r="AE413" s="182"/>
      <c r="AF413" s="182"/>
    </row>
    <row r="414" ht="15.75" customHeight="1" spans="1:32">
      <c r="A414" s="182"/>
      <c r="B414" s="182"/>
      <c r="C414" s="182"/>
      <c r="D414" s="182"/>
      <c r="E414" s="182"/>
      <c r="F414" s="182"/>
      <c r="G414" s="182"/>
      <c r="H414" s="182"/>
      <c r="I414" s="182"/>
      <c r="J414" s="182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  <c r="AA414" s="182"/>
      <c r="AB414" s="182"/>
      <c r="AC414" s="182"/>
      <c r="AD414" s="182"/>
      <c r="AE414" s="182"/>
      <c r="AF414" s="182"/>
    </row>
    <row r="415" ht="15.75" customHeight="1" spans="1:32">
      <c r="A415" s="182"/>
      <c r="B415" s="182"/>
      <c r="C415" s="182"/>
      <c r="D415" s="182"/>
      <c r="E415" s="182"/>
      <c r="F415" s="182"/>
      <c r="G415" s="182"/>
      <c r="H415" s="182"/>
      <c r="I415" s="182"/>
      <c r="J415" s="182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  <c r="AA415" s="182"/>
      <c r="AB415" s="182"/>
      <c r="AC415" s="182"/>
      <c r="AD415" s="182"/>
      <c r="AE415" s="182"/>
      <c r="AF415" s="182"/>
    </row>
    <row r="416" ht="15.75" customHeight="1" spans="1:32">
      <c r="A416" s="182"/>
      <c r="B416" s="182"/>
      <c r="C416" s="182"/>
      <c r="D416" s="182"/>
      <c r="E416" s="182"/>
      <c r="F416" s="182"/>
      <c r="G416" s="182"/>
      <c r="H416" s="182"/>
      <c r="I416" s="182"/>
      <c r="J416" s="182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  <c r="AA416" s="182"/>
      <c r="AB416" s="182"/>
      <c r="AC416" s="182"/>
      <c r="AD416" s="182"/>
      <c r="AE416" s="182"/>
      <c r="AF416" s="182"/>
    </row>
    <row r="417" ht="15.75" customHeight="1" spans="1:32">
      <c r="A417" s="182"/>
      <c r="B417" s="182"/>
      <c r="C417" s="182"/>
      <c r="D417" s="182"/>
      <c r="E417" s="182"/>
      <c r="F417" s="182"/>
      <c r="G417" s="182"/>
      <c r="H417" s="182"/>
      <c r="I417" s="182"/>
      <c r="J417" s="182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  <c r="AA417" s="182"/>
      <c r="AB417" s="182"/>
      <c r="AC417" s="182"/>
      <c r="AD417" s="182"/>
      <c r="AE417" s="182"/>
      <c r="AF417" s="182"/>
    </row>
    <row r="418" ht="15.75" customHeight="1" spans="1:32">
      <c r="A418" s="182"/>
      <c r="B418" s="182"/>
      <c r="C418" s="182"/>
      <c r="D418" s="182"/>
      <c r="E418" s="182"/>
      <c r="F418" s="182"/>
      <c r="G418" s="182"/>
      <c r="H418" s="182"/>
      <c r="I418" s="182"/>
      <c r="J418" s="182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  <c r="AA418" s="182"/>
      <c r="AB418" s="182"/>
      <c r="AC418" s="182"/>
      <c r="AD418" s="182"/>
      <c r="AE418" s="182"/>
      <c r="AF418" s="182"/>
    </row>
    <row r="419" ht="15.75" customHeight="1" spans="1:32">
      <c r="A419" s="182"/>
      <c r="B419" s="182"/>
      <c r="C419" s="182"/>
      <c r="D419" s="182"/>
      <c r="E419" s="182"/>
      <c r="F419" s="182"/>
      <c r="G419" s="182"/>
      <c r="H419" s="182"/>
      <c r="I419" s="182"/>
      <c r="J419" s="182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  <c r="AA419" s="182"/>
      <c r="AB419" s="182"/>
      <c r="AC419" s="182"/>
      <c r="AD419" s="182"/>
      <c r="AE419" s="182"/>
      <c r="AF419" s="182"/>
    </row>
    <row r="420" ht="15.75" customHeight="1" spans="1:32">
      <c r="A420" s="182"/>
      <c r="B420" s="182"/>
      <c r="C420" s="182"/>
      <c r="D420" s="182"/>
      <c r="E420" s="182"/>
      <c r="F420" s="182"/>
      <c r="G420" s="182"/>
      <c r="H420" s="182"/>
      <c r="I420" s="182"/>
      <c r="J420" s="182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  <c r="AA420" s="182"/>
      <c r="AB420" s="182"/>
      <c r="AC420" s="182"/>
      <c r="AD420" s="182"/>
      <c r="AE420" s="182"/>
      <c r="AF420" s="182"/>
    </row>
    <row r="421" ht="15.75" customHeight="1" spans="1:32">
      <c r="A421" s="182"/>
      <c r="B421" s="182"/>
      <c r="C421" s="182"/>
      <c r="D421" s="182"/>
      <c r="E421" s="182"/>
      <c r="F421" s="182"/>
      <c r="G421" s="182"/>
      <c r="H421" s="182"/>
      <c r="I421" s="182"/>
      <c r="J421" s="182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  <c r="AA421" s="182"/>
      <c r="AB421" s="182"/>
      <c r="AC421" s="182"/>
      <c r="AD421" s="182"/>
      <c r="AE421" s="182"/>
      <c r="AF421" s="182"/>
    </row>
    <row r="422" ht="15.75" customHeight="1" spans="1:32">
      <c r="A422" s="182"/>
      <c r="B422" s="182"/>
      <c r="C422" s="182"/>
      <c r="D422" s="182"/>
      <c r="E422" s="182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  <c r="AA422" s="182"/>
      <c r="AB422" s="182"/>
      <c r="AC422" s="182"/>
      <c r="AD422" s="182"/>
      <c r="AE422" s="182"/>
      <c r="AF422" s="182"/>
    </row>
    <row r="423" ht="15.75" customHeight="1" spans="1:32">
      <c r="A423" s="182"/>
      <c r="B423" s="182"/>
      <c r="C423" s="182"/>
      <c r="D423" s="182"/>
      <c r="E423" s="182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  <c r="AA423" s="182"/>
      <c r="AB423" s="182"/>
      <c r="AC423" s="182"/>
      <c r="AD423" s="182"/>
      <c r="AE423" s="182"/>
      <c r="AF423" s="182"/>
    </row>
    <row r="424" ht="15.75" customHeight="1" spans="1:32">
      <c r="A424" s="182"/>
      <c r="B424" s="182"/>
      <c r="C424" s="182"/>
      <c r="D424" s="182"/>
      <c r="E424" s="182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  <c r="AA424" s="182"/>
      <c r="AB424" s="182"/>
      <c r="AC424" s="182"/>
      <c r="AD424" s="182"/>
      <c r="AE424" s="182"/>
      <c r="AF424" s="182"/>
    </row>
    <row r="425" ht="15.75" customHeight="1" spans="1:32">
      <c r="A425" s="182"/>
      <c r="B425" s="182"/>
      <c r="C425" s="182"/>
      <c r="D425" s="182"/>
      <c r="E425" s="182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  <c r="AA425" s="182"/>
      <c r="AB425" s="182"/>
      <c r="AC425" s="182"/>
      <c r="AD425" s="182"/>
      <c r="AE425" s="182"/>
      <c r="AF425" s="182"/>
    </row>
    <row r="426" ht="15.75" customHeight="1" spans="1:32">
      <c r="A426" s="182"/>
      <c r="B426" s="182"/>
      <c r="C426" s="182"/>
      <c r="D426" s="182"/>
      <c r="E426" s="182"/>
      <c r="F426" s="182"/>
      <c r="G426" s="182"/>
      <c r="H426" s="182"/>
      <c r="I426" s="182"/>
      <c r="J426" s="182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  <c r="AA426" s="182"/>
      <c r="AB426" s="182"/>
      <c r="AC426" s="182"/>
      <c r="AD426" s="182"/>
      <c r="AE426" s="182"/>
      <c r="AF426" s="182"/>
    </row>
    <row r="427" ht="15.75" customHeight="1" spans="1:32">
      <c r="A427" s="182"/>
      <c r="B427" s="182"/>
      <c r="C427" s="182"/>
      <c r="D427" s="182"/>
      <c r="E427" s="182"/>
      <c r="F427" s="182"/>
      <c r="G427" s="182"/>
      <c r="H427" s="182"/>
      <c r="I427" s="182"/>
      <c r="J427" s="182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  <c r="AA427" s="182"/>
      <c r="AB427" s="182"/>
      <c r="AC427" s="182"/>
      <c r="AD427" s="182"/>
      <c r="AE427" s="182"/>
      <c r="AF427" s="182"/>
    </row>
    <row r="428" ht="15.75" customHeight="1" spans="1:32">
      <c r="A428" s="182"/>
      <c r="B428" s="182"/>
      <c r="C428" s="182"/>
      <c r="D428" s="182"/>
      <c r="E428" s="182"/>
      <c r="F428" s="182"/>
      <c r="G428" s="182"/>
      <c r="H428" s="182"/>
      <c r="I428" s="182"/>
      <c r="J428" s="182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  <c r="AA428" s="182"/>
      <c r="AB428" s="182"/>
      <c r="AC428" s="182"/>
      <c r="AD428" s="182"/>
      <c r="AE428" s="182"/>
      <c r="AF428" s="182"/>
    </row>
    <row r="429" ht="15.75" customHeight="1" spans="1:32">
      <c r="A429" s="182"/>
      <c r="B429" s="182"/>
      <c r="C429" s="182"/>
      <c r="D429" s="182"/>
      <c r="E429" s="182"/>
      <c r="F429" s="182"/>
      <c r="G429" s="182"/>
      <c r="H429" s="182"/>
      <c r="I429" s="182"/>
      <c r="J429" s="182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  <c r="AA429" s="182"/>
      <c r="AB429" s="182"/>
      <c r="AC429" s="182"/>
      <c r="AD429" s="182"/>
      <c r="AE429" s="182"/>
      <c r="AF429" s="182"/>
    </row>
    <row r="430" ht="15.75" customHeight="1" spans="1:32">
      <c r="A430" s="182"/>
      <c r="B430" s="182"/>
      <c r="C430" s="182"/>
      <c r="D430" s="182"/>
      <c r="E430" s="182"/>
      <c r="F430" s="182"/>
      <c r="G430" s="182"/>
      <c r="H430" s="182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  <c r="AA430" s="182"/>
      <c r="AB430" s="182"/>
      <c r="AC430" s="182"/>
      <c r="AD430" s="182"/>
      <c r="AE430" s="182"/>
      <c r="AF430" s="182"/>
    </row>
    <row r="431" ht="15.75" customHeight="1" spans="1:32">
      <c r="A431" s="182"/>
      <c r="B431" s="182"/>
      <c r="C431" s="182"/>
      <c r="D431" s="182"/>
      <c r="E431" s="182"/>
      <c r="F431" s="182"/>
      <c r="G431" s="182"/>
      <c r="H431" s="182"/>
      <c r="I431" s="182"/>
      <c r="J431" s="182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  <c r="AA431" s="182"/>
      <c r="AB431" s="182"/>
      <c r="AC431" s="182"/>
      <c r="AD431" s="182"/>
      <c r="AE431" s="182"/>
      <c r="AF431" s="182"/>
    </row>
    <row r="432" ht="15.75" customHeight="1" spans="1:32">
      <c r="A432" s="182"/>
      <c r="B432" s="182"/>
      <c r="C432" s="182"/>
      <c r="D432" s="182"/>
      <c r="E432" s="182"/>
      <c r="F432" s="182"/>
      <c r="G432" s="182"/>
      <c r="H432" s="182"/>
      <c r="I432" s="182"/>
      <c r="J432" s="182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  <c r="AA432" s="182"/>
      <c r="AB432" s="182"/>
      <c r="AC432" s="182"/>
      <c r="AD432" s="182"/>
      <c r="AE432" s="182"/>
      <c r="AF432" s="182"/>
    </row>
    <row r="433" ht="15.75" customHeight="1" spans="1:32">
      <c r="A433" s="182"/>
      <c r="B433" s="182"/>
      <c r="C433" s="182"/>
      <c r="D433" s="182"/>
      <c r="E433" s="182"/>
      <c r="F433" s="182"/>
      <c r="G433" s="182"/>
      <c r="H433" s="182"/>
      <c r="I433" s="182"/>
      <c r="J433" s="182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  <c r="AA433" s="182"/>
      <c r="AB433" s="182"/>
      <c r="AC433" s="182"/>
      <c r="AD433" s="182"/>
      <c r="AE433" s="182"/>
      <c r="AF433" s="182"/>
    </row>
    <row r="434" ht="15.75" customHeight="1" spans="1:32">
      <c r="A434" s="182"/>
      <c r="B434" s="182"/>
      <c r="C434" s="182"/>
      <c r="D434" s="182"/>
      <c r="E434" s="182"/>
      <c r="F434" s="182"/>
      <c r="G434" s="182"/>
      <c r="H434" s="182"/>
      <c r="I434" s="182"/>
      <c r="J434" s="182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  <c r="AA434" s="182"/>
      <c r="AB434" s="182"/>
      <c r="AC434" s="182"/>
      <c r="AD434" s="182"/>
      <c r="AE434" s="182"/>
      <c r="AF434" s="182"/>
    </row>
    <row r="435" ht="15.75" customHeight="1" spans="1:32">
      <c r="A435" s="182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</row>
    <row r="436" ht="15.75" customHeight="1" spans="1:32">
      <c r="A436" s="182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</row>
    <row r="437" ht="15.75" customHeight="1" spans="1:32">
      <c r="A437" s="182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  <c r="AA437" s="182"/>
      <c r="AB437" s="182"/>
      <c r="AC437" s="182"/>
      <c r="AD437" s="182"/>
      <c r="AE437" s="182"/>
      <c r="AF437" s="182"/>
    </row>
    <row r="438" ht="15.75" customHeight="1" spans="1:32">
      <c r="A438" s="182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  <c r="AA438" s="182"/>
      <c r="AB438" s="182"/>
      <c r="AC438" s="182"/>
      <c r="AD438" s="182"/>
      <c r="AE438" s="182"/>
      <c r="AF438" s="182"/>
    </row>
    <row r="439" ht="15.75" customHeight="1" spans="1:32">
      <c r="A439" s="182"/>
      <c r="B439" s="182"/>
      <c r="C439" s="182"/>
      <c r="D439" s="182"/>
      <c r="E439" s="182"/>
      <c r="F439" s="182"/>
      <c r="G439" s="182"/>
      <c r="H439" s="182"/>
      <c r="I439" s="182"/>
      <c r="J439" s="182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  <c r="AA439" s="182"/>
      <c r="AB439" s="182"/>
      <c r="AC439" s="182"/>
      <c r="AD439" s="182"/>
      <c r="AE439" s="182"/>
      <c r="AF439" s="182"/>
    </row>
    <row r="440" ht="15.75" customHeight="1" spans="1:32">
      <c r="A440" s="182"/>
      <c r="B440" s="182"/>
      <c r="C440" s="182"/>
      <c r="D440" s="182"/>
      <c r="E440" s="182"/>
      <c r="F440" s="182"/>
      <c r="G440" s="182"/>
      <c r="H440" s="182"/>
      <c r="I440" s="182"/>
      <c r="J440" s="182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  <c r="AA440" s="182"/>
      <c r="AB440" s="182"/>
      <c r="AC440" s="182"/>
      <c r="AD440" s="182"/>
      <c r="AE440" s="182"/>
      <c r="AF440" s="182"/>
    </row>
    <row r="441" ht="15.75" customHeight="1" spans="1:32">
      <c r="A441" s="182"/>
      <c r="B441" s="182"/>
      <c r="C441" s="182"/>
      <c r="D441" s="182"/>
      <c r="E441" s="182"/>
      <c r="F441" s="182"/>
      <c r="G441" s="182"/>
      <c r="H441" s="182"/>
      <c r="I441" s="182"/>
      <c r="J441" s="182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  <c r="AA441" s="182"/>
      <c r="AB441" s="182"/>
      <c r="AC441" s="182"/>
      <c r="AD441" s="182"/>
      <c r="AE441" s="182"/>
      <c r="AF441" s="182"/>
    </row>
    <row r="442" ht="15.75" customHeight="1" spans="1:32">
      <c r="A442" s="182"/>
      <c r="B442" s="182"/>
      <c r="C442" s="182"/>
      <c r="D442" s="182"/>
      <c r="E442" s="182"/>
      <c r="F442" s="182"/>
      <c r="G442" s="182"/>
      <c r="H442" s="182"/>
      <c r="I442" s="182"/>
      <c r="J442" s="182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  <c r="AA442" s="182"/>
      <c r="AB442" s="182"/>
      <c r="AC442" s="182"/>
      <c r="AD442" s="182"/>
      <c r="AE442" s="182"/>
      <c r="AF442" s="182"/>
    </row>
    <row r="443" ht="15.75" customHeight="1" spans="1:32">
      <c r="A443" s="182"/>
      <c r="B443" s="182"/>
      <c r="C443" s="182"/>
      <c r="D443" s="182"/>
      <c r="E443" s="182"/>
      <c r="F443" s="182"/>
      <c r="G443" s="182"/>
      <c r="H443" s="182"/>
      <c r="I443" s="182"/>
      <c r="J443" s="182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  <c r="AA443" s="182"/>
      <c r="AB443" s="182"/>
      <c r="AC443" s="182"/>
      <c r="AD443" s="182"/>
      <c r="AE443" s="182"/>
      <c r="AF443" s="182"/>
    </row>
    <row r="444" ht="15.75" customHeight="1" spans="1:32">
      <c r="A444" s="182"/>
      <c r="B444" s="182"/>
      <c r="C444" s="182"/>
      <c r="D444" s="182"/>
      <c r="E444" s="182"/>
      <c r="F444" s="182"/>
      <c r="G444" s="182"/>
      <c r="H444" s="182"/>
      <c r="I444" s="182"/>
      <c r="J444" s="182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  <c r="AA444" s="182"/>
      <c r="AB444" s="182"/>
      <c r="AC444" s="182"/>
      <c r="AD444" s="182"/>
      <c r="AE444" s="182"/>
      <c r="AF444" s="182"/>
    </row>
    <row r="445" ht="15.75" customHeight="1" spans="1:32">
      <c r="A445" s="182"/>
      <c r="B445" s="182"/>
      <c r="C445" s="182"/>
      <c r="D445" s="182"/>
      <c r="E445" s="182"/>
      <c r="F445" s="182"/>
      <c r="G445" s="182"/>
      <c r="H445" s="182"/>
      <c r="I445" s="182"/>
      <c r="J445" s="182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  <c r="AA445" s="182"/>
      <c r="AB445" s="182"/>
      <c r="AC445" s="182"/>
      <c r="AD445" s="182"/>
      <c r="AE445" s="182"/>
      <c r="AF445" s="182"/>
    </row>
    <row r="446" ht="15.75" customHeight="1" spans="1:32">
      <c r="A446" s="182"/>
      <c r="B446" s="182"/>
      <c r="C446" s="182"/>
      <c r="D446" s="182"/>
      <c r="E446" s="182"/>
      <c r="F446" s="182"/>
      <c r="G446" s="182"/>
      <c r="H446" s="182"/>
      <c r="I446" s="182"/>
      <c r="J446" s="182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</row>
    <row r="447" ht="15.75" customHeight="1" spans="1:32">
      <c r="A447" s="182"/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</row>
    <row r="448" ht="15.75" customHeight="1" spans="1:32">
      <c r="A448" s="182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</row>
    <row r="449" ht="15.75" customHeight="1" spans="1:32">
      <c r="A449" s="182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</row>
    <row r="450" ht="15.75" customHeight="1" spans="1:32">
      <c r="A450" s="182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</row>
    <row r="451" ht="15.75" customHeight="1" spans="1:32">
      <c r="A451" s="182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</row>
    <row r="452" ht="15.75" customHeight="1" spans="1:32">
      <c r="A452" s="182"/>
      <c r="B452" s="182"/>
      <c r="C452" s="182"/>
      <c r="D452" s="182"/>
      <c r="E452" s="182"/>
      <c r="F452" s="182"/>
      <c r="G452" s="182"/>
      <c r="H452" s="182"/>
      <c r="I452" s="182"/>
      <c r="J452" s="182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  <c r="AA452" s="182"/>
      <c r="AB452" s="182"/>
      <c r="AC452" s="182"/>
      <c r="AD452" s="182"/>
      <c r="AE452" s="182"/>
      <c r="AF452" s="182"/>
    </row>
    <row r="453" ht="15.75" customHeight="1" spans="1:32">
      <c r="A453" s="182"/>
      <c r="B453" s="182"/>
      <c r="C453" s="182"/>
      <c r="D453" s="182"/>
      <c r="E453" s="182"/>
      <c r="F453" s="182"/>
      <c r="G453" s="182"/>
      <c r="H453" s="182"/>
      <c r="I453" s="182"/>
      <c r="J453" s="182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  <c r="AA453" s="182"/>
      <c r="AB453" s="182"/>
      <c r="AC453" s="182"/>
      <c r="AD453" s="182"/>
      <c r="AE453" s="182"/>
      <c r="AF453" s="182"/>
    </row>
    <row r="454" ht="15.75" customHeight="1" spans="1:32">
      <c r="A454" s="182"/>
      <c r="B454" s="182"/>
      <c r="C454" s="182"/>
      <c r="D454" s="182"/>
      <c r="E454" s="182"/>
      <c r="F454" s="182"/>
      <c r="G454" s="182"/>
      <c r="H454" s="182"/>
      <c r="I454" s="182"/>
      <c r="J454" s="182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  <c r="AA454" s="182"/>
      <c r="AB454" s="182"/>
      <c r="AC454" s="182"/>
      <c r="AD454" s="182"/>
      <c r="AE454" s="182"/>
      <c r="AF454" s="182"/>
    </row>
    <row r="455" ht="15.75" customHeight="1" spans="1:32">
      <c r="A455" s="182"/>
      <c r="B455" s="182"/>
      <c r="C455" s="182"/>
      <c r="D455" s="182"/>
      <c r="E455" s="182"/>
      <c r="F455" s="182"/>
      <c r="G455" s="182"/>
      <c r="H455" s="182"/>
      <c r="I455" s="182"/>
      <c r="J455" s="182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2"/>
    </row>
    <row r="456" ht="15.75" customHeight="1" spans="1:32">
      <c r="A456" s="182"/>
      <c r="B456" s="182"/>
      <c r="C456" s="182"/>
      <c r="D456" s="182"/>
      <c r="E456" s="182"/>
      <c r="F456" s="182"/>
      <c r="G456" s="182"/>
      <c r="H456" s="182"/>
      <c r="I456" s="182"/>
      <c r="J456" s="182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  <c r="AA456" s="182"/>
      <c r="AB456" s="182"/>
      <c r="AC456" s="182"/>
      <c r="AD456" s="182"/>
      <c r="AE456" s="182"/>
      <c r="AF456" s="182"/>
    </row>
    <row r="457" ht="15.75" customHeight="1" spans="1:32">
      <c r="A457" s="182"/>
      <c r="B457" s="182"/>
      <c r="C457" s="182"/>
      <c r="D457" s="182"/>
      <c r="E457" s="182"/>
      <c r="F457" s="182"/>
      <c r="G457" s="182"/>
      <c r="H457" s="182"/>
      <c r="I457" s="182"/>
      <c r="J457" s="182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  <c r="AA457" s="182"/>
      <c r="AB457" s="182"/>
      <c r="AC457" s="182"/>
      <c r="AD457" s="182"/>
      <c r="AE457" s="182"/>
      <c r="AF457" s="182"/>
    </row>
    <row r="458" ht="15.75" customHeight="1" spans="1:32">
      <c r="A458" s="182"/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  <c r="AA458" s="182"/>
      <c r="AB458" s="182"/>
      <c r="AC458" s="182"/>
      <c r="AD458" s="182"/>
      <c r="AE458" s="182"/>
      <c r="AF458" s="182"/>
    </row>
    <row r="459" ht="15.75" customHeight="1" spans="1:32">
      <c r="A459" s="182"/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  <c r="AA459" s="182"/>
      <c r="AB459" s="182"/>
      <c r="AC459" s="182"/>
      <c r="AD459" s="182"/>
      <c r="AE459" s="182"/>
      <c r="AF459" s="182"/>
    </row>
    <row r="460" ht="15.75" customHeight="1" spans="1:32">
      <c r="A460" s="182"/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</row>
    <row r="461" ht="15.75" customHeight="1" spans="1:32">
      <c r="A461" s="182"/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  <c r="AA461" s="182"/>
      <c r="AB461" s="182"/>
      <c r="AC461" s="182"/>
      <c r="AD461" s="182"/>
      <c r="AE461" s="182"/>
      <c r="AF461" s="182"/>
    </row>
    <row r="462" ht="15.75" customHeight="1" spans="1:32">
      <c r="A462" s="182"/>
      <c r="B462" s="182"/>
      <c r="C462" s="182"/>
      <c r="D462" s="182"/>
      <c r="E462" s="182"/>
      <c r="F462" s="182"/>
      <c r="G462" s="182"/>
      <c r="H462" s="182"/>
      <c r="I462" s="182"/>
      <c r="J462" s="182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  <c r="AA462" s="182"/>
      <c r="AB462" s="182"/>
      <c r="AC462" s="182"/>
      <c r="AD462" s="182"/>
      <c r="AE462" s="182"/>
      <c r="AF462" s="182"/>
    </row>
    <row r="463" ht="15.75" customHeight="1" spans="1:32">
      <c r="A463" s="182"/>
      <c r="B463" s="182"/>
      <c r="C463" s="182"/>
      <c r="D463" s="182"/>
      <c r="E463" s="182"/>
      <c r="F463" s="182"/>
      <c r="G463" s="182"/>
      <c r="H463" s="182"/>
      <c r="I463" s="182"/>
      <c r="J463" s="182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  <c r="AA463" s="182"/>
      <c r="AB463" s="182"/>
      <c r="AC463" s="182"/>
      <c r="AD463" s="182"/>
      <c r="AE463" s="182"/>
      <c r="AF463" s="182"/>
    </row>
    <row r="464" ht="15.75" customHeight="1" spans="1:32">
      <c r="A464" s="182"/>
      <c r="B464" s="182"/>
      <c r="C464" s="182"/>
      <c r="D464" s="182"/>
      <c r="E464" s="182"/>
      <c r="F464" s="182"/>
      <c r="G464" s="182"/>
      <c r="H464" s="182"/>
      <c r="I464" s="182"/>
      <c r="J464" s="182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  <c r="AA464" s="182"/>
      <c r="AB464" s="182"/>
      <c r="AC464" s="182"/>
      <c r="AD464" s="182"/>
      <c r="AE464" s="182"/>
      <c r="AF464" s="182"/>
    </row>
    <row r="465" ht="15.75" customHeight="1" spans="1:32">
      <c r="A465" s="182"/>
      <c r="B465" s="182"/>
      <c r="C465" s="182"/>
      <c r="D465" s="182"/>
      <c r="E465" s="182"/>
      <c r="F465" s="182"/>
      <c r="G465" s="182"/>
      <c r="H465" s="182"/>
      <c r="I465" s="182"/>
      <c r="J465" s="182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  <c r="AA465" s="182"/>
      <c r="AB465" s="182"/>
      <c r="AC465" s="182"/>
      <c r="AD465" s="182"/>
      <c r="AE465" s="182"/>
      <c r="AF465" s="182"/>
    </row>
    <row r="466" ht="15.75" customHeight="1" spans="1:32">
      <c r="A466" s="182"/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  <c r="AA466" s="182"/>
      <c r="AB466" s="182"/>
      <c r="AC466" s="182"/>
      <c r="AD466" s="182"/>
      <c r="AE466" s="182"/>
      <c r="AF466" s="182"/>
    </row>
    <row r="467" ht="15.75" customHeight="1" spans="1:32">
      <c r="A467" s="182"/>
      <c r="B467" s="182"/>
      <c r="C467" s="182"/>
      <c r="D467" s="182"/>
      <c r="E467" s="182"/>
      <c r="F467" s="182"/>
      <c r="G467" s="182"/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  <c r="AA467" s="182"/>
      <c r="AB467" s="182"/>
      <c r="AC467" s="182"/>
      <c r="AD467" s="182"/>
      <c r="AE467" s="182"/>
      <c r="AF467" s="182"/>
    </row>
    <row r="468" ht="15.75" customHeight="1" spans="1:32">
      <c r="A468" s="182"/>
      <c r="B468" s="182"/>
      <c r="C468" s="182"/>
      <c r="D468" s="182"/>
      <c r="E468" s="182"/>
      <c r="F468" s="182"/>
      <c r="G468" s="182"/>
      <c r="H468" s="182"/>
      <c r="I468" s="182"/>
      <c r="J468" s="182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  <c r="AA468" s="182"/>
      <c r="AB468" s="182"/>
      <c r="AC468" s="182"/>
      <c r="AD468" s="182"/>
      <c r="AE468" s="182"/>
      <c r="AF468" s="182"/>
    </row>
    <row r="469" ht="15.75" customHeight="1" spans="1:32">
      <c r="A469" s="182"/>
      <c r="B469" s="182"/>
      <c r="C469" s="182"/>
      <c r="D469" s="182"/>
      <c r="E469" s="182"/>
      <c r="F469" s="182"/>
      <c r="G469" s="182"/>
      <c r="H469" s="182"/>
      <c r="I469" s="182"/>
      <c r="J469" s="182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  <c r="AA469" s="182"/>
      <c r="AB469" s="182"/>
      <c r="AC469" s="182"/>
      <c r="AD469" s="182"/>
      <c r="AE469" s="182"/>
      <c r="AF469" s="182"/>
    </row>
    <row r="470" ht="15.75" customHeight="1" spans="1:32">
      <c r="A470" s="182"/>
      <c r="B470" s="182"/>
      <c r="C470" s="182"/>
      <c r="D470" s="182"/>
      <c r="E470" s="182"/>
      <c r="F470" s="182"/>
      <c r="G470" s="182"/>
      <c r="H470" s="182"/>
      <c r="I470" s="182"/>
      <c r="J470" s="182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</row>
    <row r="471" ht="15.75" customHeight="1" spans="1:32">
      <c r="A471" s="182"/>
      <c r="B471" s="182"/>
      <c r="C471" s="182"/>
      <c r="D471" s="182"/>
      <c r="E471" s="182"/>
      <c r="F471" s="182"/>
      <c r="G471" s="182"/>
      <c r="H471" s="182"/>
      <c r="I471" s="182"/>
      <c r="J471" s="182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</row>
    <row r="472" ht="15.75" customHeight="1" spans="1:32">
      <c r="A472" s="182"/>
      <c r="B472" s="182"/>
      <c r="C472" s="182"/>
      <c r="D472" s="182"/>
      <c r="E472" s="182"/>
      <c r="F472" s="182"/>
      <c r="G472" s="182"/>
      <c r="H472" s="182"/>
      <c r="I472" s="182"/>
      <c r="J472" s="182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</row>
    <row r="473" ht="15.75" customHeight="1" spans="1:32">
      <c r="A473" s="182"/>
      <c r="B473" s="182"/>
      <c r="C473" s="182"/>
      <c r="D473" s="182"/>
      <c r="E473" s="182"/>
      <c r="F473" s="182"/>
      <c r="G473" s="182"/>
      <c r="H473" s="182"/>
      <c r="I473" s="182"/>
      <c r="J473" s="182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</row>
    <row r="474" ht="15.75" customHeight="1" spans="1:32">
      <c r="A474" s="182"/>
      <c r="B474" s="182"/>
      <c r="C474" s="182"/>
      <c r="D474" s="182"/>
      <c r="E474" s="182"/>
      <c r="F474" s="182"/>
      <c r="G474" s="182"/>
      <c r="H474" s="182"/>
      <c r="I474" s="182"/>
      <c r="J474" s="182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</row>
    <row r="475" ht="15.75" customHeight="1" spans="1:32">
      <c r="A475" s="182"/>
      <c r="B475" s="182"/>
      <c r="C475" s="182"/>
      <c r="D475" s="182"/>
      <c r="E475" s="182"/>
      <c r="F475" s="182"/>
      <c r="G475" s="182"/>
      <c r="H475" s="182"/>
      <c r="I475" s="182"/>
      <c r="J475" s="182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</row>
    <row r="476" ht="15.75" customHeight="1" spans="1:32">
      <c r="A476" s="182"/>
      <c r="B476" s="182"/>
      <c r="C476" s="182"/>
      <c r="D476" s="182"/>
      <c r="E476" s="182"/>
      <c r="F476" s="182"/>
      <c r="G476" s="182"/>
      <c r="H476" s="182"/>
      <c r="I476" s="182"/>
      <c r="J476" s="182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</row>
    <row r="477" ht="15.75" customHeight="1" spans="1:32">
      <c r="A477" s="182"/>
      <c r="B477" s="182"/>
      <c r="C477" s="182"/>
      <c r="D477" s="182"/>
      <c r="E477" s="182"/>
      <c r="F477" s="182"/>
      <c r="G477" s="182"/>
      <c r="H477" s="182"/>
      <c r="I477" s="182"/>
      <c r="J477" s="182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</row>
    <row r="478" ht="15.75" customHeight="1" spans="1:32">
      <c r="A478" s="182"/>
      <c r="B478" s="182"/>
      <c r="C478" s="182"/>
      <c r="D478" s="182"/>
      <c r="E478" s="182"/>
      <c r="F478" s="182"/>
      <c r="G478" s="182"/>
      <c r="H478" s="182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</row>
    <row r="479" ht="15.75" customHeight="1" spans="1:32">
      <c r="A479" s="182"/>
      <c r="B479" s="182"/>
      <c r="C479" s="182"/>
      <c r="D479" s="182"/>
      <c r="E479" s="182"/>
      <c r="F479" s="182"/>
      <c r="G479" s="182"/>
      <c r="H479" s="182"/>
      <c r="I479" s="182"/>
      <c r="J479" s="182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  <c r="AA479" s="182"/>
      <c r="AB479" s="182"/>
      <c r="AC479" s="182"/>
      <c r="AD479" s="182"/>
      <c r="AE479" s="182"/>
      <c r="AF479" s="182"/>
    </row>
    <row r="480" ht="15.75" customHeight="1" spans="1:32">
      <c r="A480" s="182"/>
      <c r="B480" s="182"/>
      <c r="C480" s="182"/>
      <c r="D480" s="182"/>
      <c r="E480" s="182"/>
      <c r="F480" s="182"/>
      <c r="G480" s="182"/>
      <c r="H480" s="182"/>
      <c r="I480" s="182"/>
      <c r="J480" s="182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  <c r="AA480" s="182"/>
      <c r="AB480" s="182"/>
      <c r="AC480" s="182"/>
      <c r="AD480" s="182"/>
      <c r="AE480" s="182"/>
      <c r="AF480" s="182"/>
    </row>
    <row r="481" ht="15.75" customHeight="1" spans="1:32">
      <c r="A481" s="182"/>
      <c r="B481" s="182"/>
      <c r="C481" s="182"/>
      <c r="D481" s="182"/>
      <c r="E481" s="182"/>
      <c r="F481" s="182"/>
      <c r="G481" s="182"/>
      <c r="H481" s="182"/>
      <c r="I481" s="182"/>
      <c r="J481" s="182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  <c r="AA481" s="182"/>
      <c r="AB481" s="182"/>
      <c r="AC481" s="182"/>
      <c r="AD481" s="182"/>
      <c r="AE481" s="182"/>
      <c r="AF481" s="182"/>
    </row>
    <row r="482" ht="15.75" customHeight="1" spans="1:32">
      <c r="A482" s="182"/>
      <c r="B482" s="182"/>
      <c r="C482" s="182"/>
      <c r="D482" s="182"/>
      <c r="E482" s="182"/>
      <c r="F482" s="182"/>
      <c r="G482" s="182"/>
      <c r="H482" s="182"/>
      <c r="I482" s="182"/>
      <c r="J482" s="182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</row>
    <row r="483" ht="15.75" customHeight="1" spans="1:32">
      <c r="A483" s="182"/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</row>
    <row r="484" ht="15.75" customHeight="1" spans="1:32">
      <c r="A484" s="182"/>
      <c r="B484" s="182"/>
      <c r="C484" s="182"/>
      <c r="D484" s="182"/>
      <c r="E484" s="182"/>
      <c r="F484" s="182"/>
      <c r="G484" s="182"/>
      <c r="H484" s="182"/>
      <c r="I484" s="182"/>
      <c r="J484" s="182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  <c r="AA484" s="182"/>
      <c r="AB484" s="182"/>
      <c r="AC484" s="182"/>
      <c r="AD484" s="182"/>
      <c r="AE484" s="182"/>
      <c r="AF484" s="182"/>
    </row>
    <row r="485" ht="15.75" customHeight="1" spans="1:32">
      <c r="A485" s="182"/>
      <c r="B485" s="182"/>
      <c r="C485" s="182"/>
      <c r="D485" s="182"/>
      <c r="E485" s="182"/>
      <c r="F485" s="182"/>
      <c r="G485" s="182"/>
      <c r="H485" s="182"/>
      <c r="I485" s="182"/>
      <c r="J485" s="182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  <c r="AA485" s="182"/>
      <c r="AB485" s="182"/>
      <c r="AC485" s="182"/>
      <c r="AD485" s="182"/>
      <c r="AE485" s="182"/>
      <c r="AF485" s="182"/>
    </row>
    <row r="486" ht="15.75" customHeight="1" spans="1:32">
      <c r="A486" s="182"/>
      <c r="B486" s="182"/>
      <c r="C486" s="182"/>
      <c r="D486" s="182"/>
      <c r="E486" s="182"/>
      <c r="F486" s="182"/>
      <c r="G486" s="182"/>
      <c r="H486" s="182"/>
      <c r="I486" s="182"/>
      <c r="J486" s="182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  <c r="AA486" s="182"/>
      <c r="AB486" s="182"/>
      <c r="AC486" s="182"/>
      <c r="AD486" s="182"/>
      <c r="AE486" s="182"/>
      <c r="AF486" s="182"/>
    </row>
    <row r="487" ht="15.75" customHeight="1" spans="1:32">
      <c r="A487" s="182"/>
      <c r="B487" s="182"/>
      <c r="C487" s="182"/>
      <c r="D487" s="182"/>
      <c r="E487" s="182"/>
      <c r="F487" s="182"/>
      <c r="G487" s="182"/>
      <c r="H487" s="182"/>
      <c r="I487" s="182"/>
      <c r="J487" s="182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  <c r="AA487" s="182"/>
      <c r="AB487" s="182"/>
      <c r="AC487" s="182"/>
      <c r="AD487" s="182"/>
      <c r="AE487" s="182"/>
      <c r="AF487" s="182"/>
    </row>
    <row r="488" ht="15.75" customHeight="1" spans="1:32">
      <c r="A488" s="182"/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  <c r="AA488" s="182"/>
      <c r="AB488" s="182"/>
      <c r="AC488" s="182"/>
      <c r="AD488" s="182"/>
      <c r="AE488" s="182"/>
      <c r="AF488" s="182"/>
    </row>
    <row r="489" ht="15.75" customHeight="1" spans="1:32">
      <c r="A489" s="182"/>
      <c r="B489" s="182"/>
      <c r="C489" s="182"/>
      <c r="D489" s="182"/>
      <c r="E489" s="182"/>
      <c r="F489" s="182"/>
      <c r="G489" s="182"/>
      <c r="H489" s="182"/>
      <c r="I489" s="182"/>
      <c r="J489" s="182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  <c r="AA489" s="182"/>
      <c r="AB489" s="182"/>
      <c r="AC489" s="182"/>
      <c r="AD489" s="182"/>
      <c r="AE489" s="182"/>
      <c r="AF489" s="182"/>
    </row>
    <row r="490" ht="15.75" customHeight="1" spans="1:32">
      <c r="A490" s="182"/>
      <c r="B490" s="182"/>
      <c r="C490" s="182"/>
      <c r="D490" s="182"/>
      <c r="E490" s="182"/>
      <c r="F490" s="182"/>
      <c r="G490" s="182"/>
      <c r="H490" s="182"/>
      <c r="I490" s="182"/>
      <c r="J490" s="182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  <c r="AA490" s="182"/>
      <c r="AB490" s="182"/>
      <c r="AC490" s="182"/>
      <c r="AD490" s="182"/>
      <c r="AE490" s="182"/>
      <c r="AF490" s="182"/>
    </row>
    <row r="491" ht="15.75" customHeight="1" spans="1:32">
      <c r="A491" s="182"/>
      <c r="B491" s="182"/>
      <c r="C491" s="182"/>
      <c r="D491" s="182"/>
      <c r="E491" s="182"/>
      <c r="F491" s="182"/>
      <c r="G491" s="182"/>
      <c r="H491" s="182"/>
      <c r="I491" s="182"/>
      <c r="J491" s="182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  <c r="AA491" s="182"/>
      <c r="AB491" s="182"/>
      <c r="AC491" s="182"/>
      <c r="AD491" s="182"/>
      <c r="AE491" s="182"/>
      <c r="AF491" s="182"/>
    </row>
    <row r="492" ht="15.75" customHeight="1" spans="1:32">
      <c r="A492" s="182"/>
      <c r="B492" s="182"/>
      <c r="C492" s="182"/>
      <c r="D492" s="182"/>
      <c r="E492" s="182"/>
      <c r="F492" s="182"/>
      <c r="G492" s="182"/>
      <c r="H492" s="182"/>
      <c r="I492" s="182"/>
      <c r="J492" s="182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  <c r="AA492" s="182"/>
      <c r="AB492" s="182"/>
      <c r="AC492" s="182"/>
      <c r="AD492" s="182"/>
      <c r="AE492" s="182"/>
      <c r="AF492" s="182"/>
    </row>
    <row r="493" ht="15.75" customHeight="1" spans="1:32">
      <c r="A493" s="182"/>
      <c r="B493" s="182"/>
      <c r="C493" s="182"/>
      <c r="D493" s="182"/>
      <c r="E493" s="182"/>
      <c r="F493" s="182"/>
      <c r="G493" s="182"/>
      <c r="H493" s="182"/>
      <c r="I493" s="182"/>
      <c r="J493" s="182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  <c r="AA493" s="182"/>
      <c r="AB493" s="182"/>
      <c r="AC493" s="182"/>
      <c r="AD493" s="182"/>
      <c r="AE493" s="182"/>
      <c r="AF493" s="182"/>
    </row>
    <row r="494" ht="15.75" customHeight="1" spans="1:32">
      <c r="A494" s="182"/>
      <c r="B494" s="182"/>
      <c r="C494" s="182"/>
      <c r="D494" s="182"/>
      <c r="E494" s="182"/>
      <c r="F494" s="182"/>
      <c r="G494" s="182"/>
      <c r="H494" s="182"/>
      <c r="I494" s="182"/>
      <c r="J494" s="182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  <c r="AA494" s="182"/>
      <c r="AB494" s="182"/>
      <c r="AC494" s="182"/>
      <c r="AD494" s="182"/>
      <c r="AE494" s="182"/>
      <c r="AF494" s="182"/>
    </row>
    <row r="495" ht="15.75" customHeight="1" spans="1:32">
      <c r="A495" s="182"/>
      <c r="B495" s="182"/>
      <c r="C495" s="182"/>
      <c r="D495" s="182"/>
      <c r="E495" s="182"/>
      <c r="F495" s="182"/>
      <c r="G495" s="182"/>
      <c r="H495" s="182"/>
      <c r="I495" s="182"/>
      <c r="J495" s="182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2"/>
      <c r="AB495" s="182"/>
      <c r="AC495" s="182"/>
      <c r="AD495" s="182"/>
      <c r="AE495" s="182"/>
      <c r="AF495" s="182"/>
    </row>
    <row r="496" ht="15.75" customHeight="1" spans="1:32">
      <c r="A496" s="182"/>
      <c r="B496" s="182"/>
      <c r="C496" s="182"/>
      <c r="D496" s="182"/>
      <c r="E496" s="182"/>
      <c r="F496" s="182"/>
      <c r="G496" s="182"/>
      <c r="H496" s="182"/>
      <c r="I496" s="182"/>
      <c r="J496" s="182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  <c r="AA496" s="182"/>
      <c r="AB496" s="182"/>
      <c r="AC496" s="182"/>
      <c r="AD496" s="182"/>
      <c r="AE496" s="182"/>
      <c r="AF496" s="182"/>
    </row>
    <row r="497" ht="15.75" customHeight="1" spans="1:32">
      <c r="A497" s="182"/>
      <c r="B497" s="182"/>
      <c r="C497" s="182"/>
      <c r="D497" s="182"/>
      <c r="E497" s="182"/>
      <c r="F497" s="182"/>
      <c r="G497" s="182"/>
      <c r="H497" s="182"/>
      <c r="I497" s="182"/>
      <c r="J497" s="182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  <c r="AA497" s="182"/>
      <c r="AB497" s="182"/>
      <c r="AC497" s="182"/>
      <c r="AD497" s="182"/>
      <c r="AE497" s="182"/>
      <c r="AF497" s="182"/>
    </row>
    <row r="498" ht="15.75" customHeight="1" spans="1:32">
      <c r="A498" s="182"/>
      <c r="B498" s="182"/>
      <c r="C498" s="182"/>
      <c r="D498" s="182"/>
      <c r="E498" s="182"/>
      <c r="F498" s="182"/>
      <c r="G498" s="182"/>
      <c r="H498" s="182"/>
      <c r="I498" s="182"/>
      <c r="J498" s="182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  <c r="AA498" s="182"/>
      <c r="AB498" s="182"/>
      <c r="AC498" s="182"/>
      <c r="AD498" s="182"/>
      <c r="AE498" s="182"/>
      <c r="AF498" s="182"/>
    </row>
    <row r="499" ht="15.75" customHeight="1" spans="1:32">
      <c r="A499" s="182"/>
      <c r="B499" s="182"/>
      <c r="C499" s="182"/>
      <c r="D499" s="182"/>
      <c r="E499" s="182"/>
      <c r="F499" s="182"/>
      <c r="G499" s="182"/>
      <c r="H499" s="182"/>
      <c r="I499" s="182"/>
      <c r="J499" s="182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  <c r="AA499" s="182"/>
      <c r="AB499" s="182"/>
      <c r="AC499" s="182"/>
      <c r="AD499" s="182"/>
      <c r="AE499" s="182"/>
      <c r="AF499" s="182"/>
    </row>
    <row r="500" ht="15.75" customHeight="1" spans="1:32">
      <c r="A500" s="182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  <c r="AA500" s="182"/>
      <c r="AB500" s="182"/>
      <c r="AC500" s="182"/>
      <c r="AD500" s="182"/>
      <c r="AE500" s="182"/>
      <c r="AF500" s="182"/>
    </row>
    <row r="501" ht="15.75" customHeight="1" spans="1:32">
      <c r="A501" s="182"/>
      <c r="B501" s="182"/>
      <c r="C501" s="182"/>
      <c r="D501" s="182"/>
      <c r="E501" s="182"/>
      <c r="F501" s="182"/>
      <c r="G501" s="182"/>
      <c r="H501" s="182"/>
      <c r="I501" s="182"/>
      <c r="J501" s="182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  <c r="AA501" s="182"/>
      <c r="AB501" s="182"/>
      <c r="AC501" s="182"/>
      <c r="AD501" s="182"/>
      <c r="AE501" s="182"/>
      <c r="AF501" s="182"/>
    </row>
    <row r="502" ht="15.75" customHeight="1" spans="1:32">
      <c r="A502" s="182"/>
      <c r="B502" s="182"/>
      <c r="C502" s="182"/>
      <c r="D502" s="182"/>
      <c r="E502" s="182"/>
      <c r="F502" s="182"/>
      <c r="G502" s="182"/>
      <c r="H502" s="182"/>
      <c r="I502" s="182"/>
      <c r="J502" s="182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  <c r="AA502" s="182"/>
      <c r="AB502" s="182"/>
      <c r="AC502" s="182"/>
      <c r="AD502" s="182"/>
      <c r="AE502" s="182"/>
      <c r="AF502" s="182"/>
    </row>
    <row r="503" ht="15.75" customHeight="1" spans="1:32">
      <c r="A503" s="182"/>
      <c r="B503" s="182"/>
      <c r="C503" s="182"/>
      <c r="D503" s="182"/>
      <c r="E503" s="182"/>
      <c r="F503" s="182"/>
      <c r="G503" s="182"/>
      <c r="H503" s="182"/>
      <c r="I503" s="182"/>
      <c r="J503" s="182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  <c r="AA503" s="182"/>
      <c r="AB503" s="182"/>
      <c r="AC503" s="182"/>
      <c r="AD503" s="182"/>
      <c r="AE503" s="182"/>
      <c r="AF503" s="182"/>
    </row>
    <row r="504" ht="15.75" customHeight="1" spans="1:32">
      <c r="A504" s="182"/>
      <c r="B504" s="182"/>
      <c r="C504" s="182"/>
      <c r="D504" s="182"/>
      <c r="E504" s="182"/>
      <c r="F504" s="182"/>
      <c r="G504" s="182"/>
      <c r="H504" s="182"/>
      <c r="I504" s="182"/>
      <c r="J504" s="182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  <c r="AA504" s="182"/>
      <c r="AB504" s="182"/>
      <c r="AC504" s="182"/>
      <c r="AD504" s="182"/>
      <c r="AE504" s="182"/>
      <c r="AF504" s="182"/>
    </row>
    <row r="505" ht="15.75" customHeight="1" spans="1:32">
      <c r="A505" s="182"/>
      <c r="B505" s="182"/>
      <c r="C505" s="182"/>
      <c r="D505" s="182"/>
      <c r="E505" s="182"/>
      <c r="F505" s="182"/>
      <c r="G505" s="182"/>
      <c r="H505" s="182"/>
      <c r="I505" s="182"/>
      <c r="J505" s="182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  <c r="AA505" s="182"/>
      <c r="AB505" s="182"/>
      <c r="AC505" s="182"/>
      <c r="AD505" s="182"/>
      <c r="AE505" s="182"/>
      <c r="AF505" s="182"/>
    </row>
    <row r="506" ht="15.75" customHeight="1" spans="1:32">
      <c r="A506" s="182"/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</row>
    <row r="507" ht="15.75" customHeight="1" spans="1:32">
      <c r="A507" s="182"/>
      <c r="B507" s="182"/>
      <c r="C507" s="182"/>
      <c r="D507" s="182"/>
      <c r="E507" s="182"/>
      <c r="F507" s="182"/>
      <c r="G507" s="182"/>
      <c r="H507" s="182"/>
      <c r="I507" s="182"/>
      <c r="J507" s="182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  <c r="AA507" s="182"/>
      <c r="AB507" s="182"/>
      <c r="AC507" s="182"/>
      <c r="AD507" s="182"/>
      <c r="AE507" s="182"/>
      <c r="AF507" s="182"/>
    </row>
    <row r="508" ht="15.75" customHeight="1" spans="1:32">
      <c r="A508" s="182"/>
      <c r="B508" s="182"/>
      <c r="C508" s="182"/>
      <c r="D508" s="182"/>
      <c r="E508" s="182"/>
      <c r="F508" s="182"/>
      <c r="G508" s="182"/>
      <c r="H508" s="182"/>
      <c r="I508" s="182"/>
      <c r="J508" s="182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  <c r="AA508" s="182"/>
      <c r="AB508" s="182"/>
      <c r="AC508" s="182"/>
      <c r="AD508" s="182"/>
      <c r="AE508" s="182"/>
      <c r="AF508" s="182"/>
    </row>
    <row r="509" ht="15.75" customHeight="1" spans="1:32">
      <c r="A509" s="182"/>
      <c r="B509" s="182"/>
      <c r="C509" s="182"/>
      <c r="D509" s="182"/>
      <c r="E509" s="182"/>
      <c r="F509" s="182"/>
      <c r="G509" s="182"/>
      <c r="H509" s="182"/>
      <c r="I509" s="182"/>
      <c r="J509" s="182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  <c r="AA509" s="182"/>
      <c r="AB509" s="182"/>
      <c r="AC509" s="182"/>
      <c r="AD509" s="182"/>
      <c r="AE509" s="182"/>
      <c r="AF509" s="182"/>
    </row>
    <row r="510" ht="15.75" customHeight="1" spans="1:32">
      <c r="A510" s="182"/>
      <c r="B510" s="182"/>
      <c r="C510" s="182"/>
      <c r="D510" s="182"/>
      <c r="E510" s="182"/>
      <c r="F510" s="182"/>
      <c r="G510" s="182"/>
      <c r="H510" s="182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  <c r="AA510" s="182"/>
      <c r="AB510" s="182"/>
      <c r="AC510" s="182"/>
      <c r="AD510" s="182"/>
      <c r="AE510" s="182"/>
      <c r="AF510" s="182"/>
    </row>
    <row r="511" ht="15.75" customHeight="1" spans="1:32">
      <c r="A511" s="182"/>
      <c r="B511" s="182"/>
      <c r="C511" s="182"/>
      <c r="D511" s="182"/>
      <c r="E511" s="182"/>
      <c r="F511" s="182"/>
      <c r="G511" s="182"/>
      <c r="H511" s="182"/>
      <c r="I511" s="182"/>
      <c r="J511" s="182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  <c r="AA511" s="182"/>
      <c r="AB511" s="182"/>
      <c r="AC511" s="182"/>
      <c r="AD511" s="182"/>
      <c r="AE511" s="182"/>
      <c r="AF511" s="182"/>
    </row>
    <row r="512" ht="15.75" customHeight="1" spans="1:32">
      <c r="A512" s="182"/>
      <c r="B512" s="182"/>
      <c r="C512" s="182"/>
      <c r="D512" s="182"/>
      <c r="E512" s="182"/>
      <c r="F512" s="182"/>
      <c r="G512" s="182"/>
      <c r="H512" s="182"/>
      <c r="I512" s="182"/>
      <c r="J512" s="182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  <c r="AA512" s="182"/>
      <c r="AB512" s="182"/>
      <c r="AC512" s="182"/>
      <c r="AD512" s="182"/>
      <c r="AE512" s="182"/>
      <c r="AF512" s="182"/>
    </row>
    <row r="513" ht="15.75" customHeight="1" spans="1:32">
      <c r="A513" s="182"/>
      <c r="B513" s="182"/>
      <c r="C513" s="182"/>
      <c r="D513" s="182"/>
      <c r="E513" s="182"/>
      <c r="F513" s="182"/>
      <c r="G513" s="182"/>
      <c r="H513" s="182"/>
      <c r="I513" s="182"/>
      <c r="J513" s="182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  <c r="AA513" s="182"/>
      <c r="AB513" s="182"/>
      <c r="AC513" s="182"/>
      <c r="AD513" s="182"/>
      <c r="AE513" s="182"/>
      <c r="AF513" s="182"/>
    </row>
    <row r="514" ht="15.75" customHeight="1" spans="1:32">
      <c r="A514" s="182"/>
      <c r="B514" s="182"/>
      <c r="C514" s="182"/>
      <c r="D514" s="182"/>
      <c r="E514" s="182"/>
      <c r="F514" s="182"/>
      <c r="G514" s="182"/>
      <c r="H514" s="182"/>
      <c r="I514" s="182"/>
      <c r="J514" s="182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  <c r="AA514" s="182"/>
      <c r="AB514" s="182"/>
      <c r="AC514" s="182"/>
      <c r="AD514" s="182"/>
      <c r="AE514" s="182"/>
      <c r="AF514" s="182"/>
    </row>
    <row r="515" ht="15.75" customHeight="1" spans="1:32">
      <c r="A515" s="182"/>
      <c r="B515" s="182"/>
      <c r="C515" s="182"/>
      <c r="D515" s="182"/>
      <c r="E515" s="182"/>
      <c r="F515" s="182"/>
      <c r="G515" s="182"/>
      <c r="H515" s="182"/>
      <c r="I515" s="182"/>
      <c r="J515" s="182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  <c r="AA515" s="182"/>
      <c r="AB515" s="182"/>
      <c r="AC515" s="182"/>
      <c r="AD515" s="182"/>
      <c r="AE515" s="182"/>
      <c r="AF515" s="182"/>
    </row>
    <row r="516" ht="15.75" customHeight="1" spans="1:32">
      <c r="A516" s="182"/>
      <c r="B516" s="182"/>
      <c r="C516" s="182"/>
      <c r="D516" s="182"/>
      <c r="E516" s="182"/>
      <c r="F516" s="182"/>
      <c r="G516" s="182"/>
      <c r="H516" s="182"/>
      <c r="I516" s="182"/>
      <c r="J516" s="182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  <c r="AA516" s="182"/>
      <c r="AB516" s="182"/>
      <c r="AC516" s="182"/>
      <c r="AD516" s="182"/>
      <c r="AE516" s="182"/>
      <c r="AF516" s="182"/>
    </row>
    <row r="517" ht="15.75" customHeight="1" spans="1:32">
      <c r="A517" s="182"/>
      <c r="B517" s="182"/>
      <c r="C517" s="182"/>
      <c r="D517" s="182"/>
      <c r="E517" s="182"/>
      <c r="F517" s="182"/>
      <c r="G517" s="182"/>
      <c r="H517" s="182"/>
      <c r="I517" s="182"/>
      <c r="J517" s="182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  <c r="AA517" s="182"/>
      <c r="AB517" s="182"/>
      <c r="AC517" s="182"/>
      <c r="AD517" s="182"/>
      <c r="AE517" s="182"/>
      <c r="AF517" s="182"/>
    </row>
    <row r="518" ht="15.75" customHeight="1" spans="1:32">
      <c r="A518" s="182"/>
      <c r="B518" s="182"/>
      <c r="C518" s="182"/>
      <c r="D518" s="182"/>
      <c r="E518" s="182"/>
      <c r="F518" s="182"/>
      <c r="G518" s="182"/>
      <c r="H518" s="182"/>
      <c r="I518" s="182"/>
      <c r="J518" s="182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  <c r="AA518" s="182"/>
      <c r="AB518" s="182"/>
      <c r="AC518" s="182"/>
      <c r="AD518" s="182"/>
      <c r="AE518" s="182"/>
      <c r="AF518" s="182"/>
    </row>
    <row r="519" ht="15.75" customHeight="1" spans="1:32">
      <c r="A519" s="182"/>
      <c r="B519" s="182"/>
      <c r="C519" s="182"/>
      <c r="D519" s="182"/>
      <c r="E519" s="182"/>
      <c r="F519" s="182"/>
      <c r="G519" s="182"/>
      <c r="H519" s="182"/>
      <c r="I519" s="182"/>
      <c r="J519" s="182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  <c r="AA519" s="182"/>
      <c r="AB519" s="182"/>
      <c r="AC519" s="182"/>
      <c r="AD519" s="182"/>
      <c r="AE519" s="182"/>
      <c r="AF519" s="182"/>
    </row>
    <row r="520" ht="15.75" customHeight="1" spans="1:32">
      <c r="A520" s="182"/>
      <c r="B520" s="182"/>
      <c r="C520" s="182"/>
      <c r="D520" s="182"/>
      <c r="E520" s="182"/>
      <c r="F520" s="182"/>
      <c r="G520" s="182"/>
      <c r="H520" s="182"/>
      <c r="I520" s="182"/>
      <c r="J520" s="182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  <c r="AA520" s="182"/>
      <c r="AB520" s="182"/>
      <c r="AC520" s="182"/>
      <c r="AD520" s="182"/>
      <c r="AE520" s="182"/>
      <c r="AF520" s="182"/>
    </row>
    <row r="521" ht="15.75" customHeight="1" spans="1:32">
      <c r="A521" s="182"/>
      <c r="B521" s="182"/>
      <c r="C521" s="182"/>
      <c r="D521" s="182"/>
      <c r="E521" s="182"/>
      <c r="F521" s="182"/>
      <c r="G521" s="182"/>
      <c r="H521" s="182"/>
      <c r="I521" s="182"/>
      <c r="J521" s="182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  <c r="AA521" s="182"/>
      <c r="AB521" s="182"/>
      <c r="AC521" s="182"/>
      <c r="AD521" s="182"/>
      <c r="AE521" s="182"/>
      <c r="AF521" s="182"/>
    </row>
    <row r="522" ht="15.75" customHeight="1" spans="1:32">
      <c r="A522" s="182"/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  <c r="AA522" s="182"/>
      <c r="AB522" s="182"/>
      <c r="AC522" s="182"/>
      <c r="AD522" s="182"/>
      <c r="AE522" s="182"/>
      <c r="AF522" s="182"/>
    </row>
    <row r="523" ht="15.75" customHeight="1" spans="1:32">
      <c r="A523" s="182"/>
      <c r="B523" s="182"/>
      <c r="C523" s="182"/>
      <c r="D523" s="182"/>
      <c r="E523" s="182"/>
      <c r="F523" s="182"/>
      <c r="G523" s="182"/>
      <c r="H523" s="182"/>
      <c r="I523" s="182"/>
      <c r="J523" s="182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  <c r="AA523" s="182"/>
      <c r="AB523" s="182"/>
      <c r="AC523" s="182"/>
      <c r="AD523" s="182"/>
      <c r="AE523" s="182"/>
      <c r="AF523" s="182"/>
    </row>
    <row r="524" ht="15.75" customHeight="1" spans="1:32">
      <c r="A524" s="182"/>
      <c r="B524" s="182"/>
      <c r="C524" s="182"/>
      <c r="D524" s="182"/>
      <c r="E524" s="182"/>
      <c r="F524" s="182"/>
      <c r="G524" s="182"/>
      <c r="H524" s="182"/>
      <c r="I524" s="182"/>
      <c r="J524" s="182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  <c r="AA524" s="182"/>
      <c r="AB524" s="182"/>
      <c r="AC524" s="182"/>
      <c r="AD524" s="182"/>
      <c r="AE524" s="182"/>
      <c r="AF524" s="182"/>
    </row>
    <row r="525" ht="15.75" customHeight="1" spans="1:32">
      <c r="A525" s="182"/>
      <c r="B525" s="182"/>
      <c r="C525" s="182"/>
      <c r="D525" s="182"/>
      <c r="E525" s="182"/>
      <c r="F525" s="182"/>
      <c r="G525" s="182"/>
      <c r="H525" s="182"/>
      <c r="I525" s="182"/>
      <c r="J525" s="182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  <c r="AA525" s="182"/>
      <c r="AB525" s="182"/>
      <c r="AC525" s="182"/>
      <c r="AD525" s="182"/>
      <c r="AE525" s="182"/>
      <c r="AF525" s="182"/>
    </row>
    <row r="526" ht="15.75" customHeight="1" spans="1:32">
      <c r="A526" s="182"/>
      <c r="B526" s="182"/>
      <c r="C526" s="182"/>
      <c r="D526" s="182"/>
      <c r="E526" s="182"/>
      <c r="F526" s="182"/>
      <c r="G526" s="182"/>
      <c r="H526" s="182"/>
      <c r="I526" s="182"/>
      <c r="J526" s="182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  <c r="AA526" s="182"/>
      <c r="AB526" s="182"/>
      <c r="AC526" s="182"/>
      <c r="AD526" s="182"/>
      <c r="AE526" s="182"/>
      <c r="AF526" s="182"/>
    </row>
    <row r="527" ht="15.75" customHeight="1" spans="1:32">
      <c r="A527" s="182"/>
      <c r="B527" s="182"/>
      <c r="C527" s="182"/>
      <c r="D527" s="182"/>
      <c r="E527" s="182"/>
      <c r="F527" s="182"/>
      <c r="G527" s="182"/>
      <c r="H527" s="182"/>
      <c r="I527" s="182"/>
      <c r="J527" s="182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  <c r="AA527" s="182"/>
      <c r="AB527" s="182"/>
      <c r="AC527" s="182"/>
      <c r="AD527" s="182"/>
      <c r="AE527" s="182"/>
      <c r="AF527" s="182"/>
    </row>
    <row r="528" ht="15.75" customHeight="1" spans="1:32">
      <c r="A528" s="182"/>
      <c r="B528" s="182"/>
      <c r="C528" s="182"/>
      <c r="D528" s="182"/>
      <c r="E528" s="182"/>
      <c r="F528" s="182"/>
      <c r="G528" s="182"/>
      <c r="H528" s="182"/>
      <c r="I528" s="182"/>
      <c r="J528" s="182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</row>
    <row r="529" ht="15.75" customHeight="1" spans="1:32">
      <c r="A529" s="182"/>
      <c r="B529" s="182"/>
      <c r="C529" s="182"/>
      <c r="D529" s="182"/>
      <c r="E529" s="182"/>
      <c r="F529" s="182"/>
      <c r="G529" s="182"/>
      <c r="H529" s="182"/>
      <c r="I529" s="182"/>
      <c r="J529" s="182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</row>
    <row r="530" ht="15.75" customHeight="1" spans="1:32">
      <c r="A530" s="182"/>
      <c r="B530" s="182"/>
      <c r="C530" s="182"/>
      <c r="D530" s="182"/>
      <c r="E530" s="182"/>
      <c r="F530" s="182"/>
      <c r="G530" s="182"/>
      <c r="H530" s="182"/>
      <c r="I530" s="182"/>
      <c r="J530" s="182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</row>
    <row r="531" ht="15.75" customHeight="1" spans="1:32">
      <c r="A531" s="182"/>
      <c r="B531" s="182"/>
      <c r="C531" s="182"/>
      <c r="D531" s="182"/>
      <c r="E531" s="182"/>
      <c r="F531" s="182"/>
      <c r="G531" s="182"/>
      <c r="H531" s="182"/>
      <c r="I531" s="182"/>
      <c r="J531" s="182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</row>
    <row r="532" ht="15.75" customHeight="1" spans="1:32">
      <c r="A532" s="182"/>
      <c r="B532" s="182"/>
      <c r="C532" s="182"/>
      <c r="D532" s="182"/>
      <c r="E532" s="182"/>
      <c r="F532" s="182"/>
      <c r="G532" s="182"/>
      <c r="H532" s="182"/>
      <c r="I532" s="182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</row>
    <row r="533" ht="15.75" customHeight="1" spans="1:32">
      <c r="A533" s="182"/>
      <c r="B533" s="182"/>
      <c r="C533" s="182"/>
      <c r="D533" s="182"/>
      <c r="E533" s="182"/>
      <c r="F533" s="182"/>
      <c r="G533" s="182"/>
      <c r="H533" s="182"/>
      <c r="I533" s="182"/>
      <c r="J533" s="182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</row>
    <row r="534" ht="15.75" customHeight="1" spans="1:32">
      <c r="A534" s="182"/>
      <c r="B534" s="182"/>
      <c r="C534" s="182"/>
      <c r="D534" s="182"/>
      <c r="E534" s="182"/>
      <c r="F534" s="182"/>
      <c r="G534" s="182"/>
      <c r="H534" s="182"/>
      <c r="I534" s="182"/>
      <c r="J534" s="182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</row>
    <row r="535" ht="15.75" customHeight="1" spans="1:32">
      <c r="A535" s="182"/>
      <c r="B535" s="182"/>
      <c r="C535" s="182"/>
      <c r="D535" s="182"/>
      <c r="E535" s="182"/>
      <c r="F535" s="182"/>
      <c r="G535" s="182"/>
      <c r="H535" s="182"/>
      <c r="I535" s="182"/>
      <c r="J535" s="182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</row>
    <row r="536" ht="15.75" customHeight="1" spans="1:32">
      <c r="A536" s="182"/>
      <c r="B536" s="182"/>
      <c r="C536" s="182"/>
      <c r="D536" s="182"/>
      <c r="E536" s="182"/>
      <c r="F536" s="182"/>
      <c r="G536" s="182"/>
      <c r="H536" s="182"/>
      <c r="I536" s="182"/>
      <c r="J536" s="182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</row>
    <row r="537" ht="15.75" customHeight="1" spans="1:32">
      <c r="A537" s="182"/>
      <c r="B537" s="182"/>
      <c r="C537" s="182"/>
      <c r="D537" s="182"/>
      <c r="E537" s="182"/>
      <c r="F537" s="182"/>
      <c r="G537" s="182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  <c r="AA537" s="182"/>
      <c r="AB537" s="182"/>
      <c r="AC537" s="182"/>
      <c r="AD537" s="182"/>
      <c r="AE537" s="182"/>
      <c r="AF537" s="182"/>
    </row>
    <row r="538" ht="15.75" customHeight="1" spans="1:32">
      <c r="A538" s="182"/>
      <c r="B538" s="182"/>
      <c r="C538" s="182"/>
      <c r="D538" s="182"/>
      <c r="E538" s="182"/>
      <c r="F538" s="182"/>
      <c r="G538" s="182"/>
      <c r="H538" s="182"/>
      <c r="I538" s="182"/>
      <c r="J538" s="182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  <c r="AA538" s="182"/>
      <c r="AB538" s="182"/>
      <c r="AC538" s="182"/>
      <c r="AD538" s="182"/>
      <c r="AE538" s="182"/>
      <c r="AF538" s="182"/>
    </row>
    <row r="539" ht="15.75" customHeight="1" spans="1:32">
      <c r="A539" s="182"/>
      <c r="B539" s="182"/>
      <c r="C539" s="182"/>
      <c r="D539" s="182"/>
      <c r="E539" s="182"/>
      <c r="F539" s="182"/>
      <c r="G539" s="182"/>
      <c r="H539" s="182"/>
      <c r="I539" s="182"/>
      <c r="J539" s="182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  <c r="AA539" s="182"/>
      <c r="AB539" s="182"/>
      <c r="AC539" s="182"/>
      <c r="AD539" s="182"/>
      <c r="AE539" s="182"/>
      <c r="AF539" s="182"/>
    </row>
    <row r="540" ht="15.75" customHeight="1" spans="1:32">
      <c r="A540" s="182"/>
      <c r="B540" s="182"/>
      <c r="C540" s="182"/>
      <c r="D540" s="182"/>
      <c r="E540" s="182"/>
      <c r="F540" s="182"/>
      <c r="G540" s="182"/>
      <c r="H540" s="182"/>
      <c r="I540" s="182"/>
      <c r="J540" s="182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  <c r="AA540" s="182"/>
      <c r="AB540" s="182"/>
      <c r="AC540" s="182"/>
      <c r="AD540" s="182"/>
      <c r="AE540" s="182"/>
      <c r="AF540" s="182"/>
    </row>
    <row r="541" ht="15.75" customHeight="1" spans="1:32">
      <c r="A541" s="182"/>
      <c r="B541" s="182"/>
      <c r="C541" s="182"/>
      <c r="D541" s="182"/>
      <c r="E541" s="182"/>
      <c r="F541" s="182"/>
      <c r="G541" s="182"/>
      <c r="H541" s="182"/>
      <c r="I541" s="182"/>
      <c r="J541" s="182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  <c r="AA541" s="182"/>
      <c r="AB541" s="182"/>
      <c r="AC541" s="182"/>
      <c r="AD541" s="182"/>
      <c r="AE541" s="182"/>
      <c r="AF541" s="182"/>
    </row>
    <row r="542" ht="15.75" customHeight="1" spans="1:32">
      <c r="A542" s="182"/>
      <c r="B542" s="182"/>
      <c r="C542" s="182"/>
      <c r="D542" s="182"/>
      <c r="E542" s="182"/>
      <c r="F542" s="182"/>
      <c r="G542" s="182"/>
      <c r="H542" s="182"/>
      <c r="I542" s="182"/>
      <c r="J542" s="182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</row>
    <row r="543" ht="15.75" customHeight="1" spans="1:32">
      <c r="A543" s="182"/>
      <c r="B543" s="182"/>
      <c r="C543" s="182"/>
      <c r="D543" s="182"/>
      <c r="E543" s="182"/>
      <c r="F543" s="182"/>
      <c r="G543" s="182"/>
      <c r="H543" s="182"/>
      <c r="I543" s="182"/>
      <c r="J543" s="182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</row>
    <row r="544" ht="15.75" customHeight="1" spans="1:32">
      <c r="A544" s="182"/>
      <c r="B544" s="182"/>
      <c r="C544" s="182"/>
      <c r="D544" s="182"/>
      <c r="E544" s="182"/>
      <c r="F544" s="182"/>
      <c r="G544" s="182"/>
      <c r="H544" s="182"/>
      <c r="I544" s="182"/>
      <c r="J544" s="182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</row>
    <row r="545" ht="15.75" customHeight="1" spans="1:32">
      <c r="A545" s="182"/>
      <c r="B545" s="182"/>
      <c r="C545" s="182"/>
      <c r="D545" s="182"/>
      <c r="E545" s="182"/>
      <c r="F545" s="182"/>
      <c r="G545" s="182"/>
      <c r="H545" s="182"/>
      <c r="I545" s="182"/>
      <c r="J545" s="182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</row>
    <row r="546" ht="15.75" customHeight="1" spans="1:32">
      <c r="A546" s="182"/>
      <c r="B546" s="182"/>
      <c r="C546" s="182"/>
      <c r="D546" s="182"/>
      <c r="E546" s="182"/>
      <c r="F546" s="182"/>
      <c r="G546" s="182"/>
      <c r="H546" s="182"/>
      <c r="I546" s="182"/>
      <c r="J546" s="182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</row>
    <row r="547" ht="15.75" customHeight="1" spans="1:32">
      <c r="A547" s="182"/>
      <c r="B547" s="182"/>
      <c r="C547" s="182"/>
      <c r="D547" s="182"/>
      <c r="E547" s="182"/>
      <c r="F547" s="182"/>
      <c r="G547" s="182"/>
      <c r="H547" s="182"/>
      <c r="I547" s="182"/>
      <c r="J547" s="182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</row>
    <row r="548" ht="15.75" customHeight="1" spans="1:32">
      <c r="A548" s="182"/>
      <c r="B548" s="182"/>
      <c r="C548" s="182"/>
      <c r="D548" s="182"/>
      <c r="E548" s="182"/>
      <c r="F548" s="182"/>
      <c r="G548" s="182"/>
      <c r="H548" s="182"/>
      <c r="I548" s="182"/>
      <c r="J548" s="182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</row>
    <row r="549" ht="15.75" customHeight="1" spans="1:32">
      <c r="A549" s="182"/>
      <c r="B549" s="182"/>
      <c r="C549" s="182"/>
      <c r="D549" s="182"/>
      <c r="E549" s="182"/>
      <c r="F549" s="182"/>
      <c r="G549" s="182"/>
      <c r="H549" s="182"/>
      <c r="I549" s="182"/>
      <c r="J549" s="182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</row>
    <row r="550" ht="15.75" customHeight="1" spans="1:32">
      <c r="A550" s="182"/>
      <c r="B550" s="182"/>
      <c r="C550" s="182"/>
      <c r="D550" s="182"/>
      <c r="E550" s="182"/>
      <c r="F550" s="182"/>
      <c r="G550" s="182"/>
      <c r="H550" s="182"/>
      <c r="I550" s="182"/>
      <c r="J550" s="182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</row>
    <row r="551" ht="15.75" customHeight="1" spans="1:32">
      <c r="A551" s="182"/>
      <c r="B551" s="182"/>
      <c r="C551" s="182"/>
      <c r="D551" s="182"/>
      <c r="E551" s="182"/>
      <c r="F551" s="182"/>
      <c r="G551" s="182"/>
      <c r="H551" s="182"/>
      <c r="I551" s="182"/>
      <c r="J551" s="182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  <c r="AA551" s="182"/>
      <c r="AB551" s="182"/>
      <c r="AC551" s="182"/>
      <c r="AD551" s="182"/>
      <c r="AE551" s="182"/>
      <c r="AF551" s="182"/>
    </row>
    <row r="552" ht="15.75" customHeight="1" spans="1:32">
      <c r="A552" s="182"/>
      <c r="B552" s="182"/>
      <c r="C552" s="182"/>
      <c r="D552" s="182"/>
      <c r="E552" s="182"/>
      <c r="F552" s="182"/>
      <c r="G552" s="182"/>
      <c r="H552" s="182"/>
      <c r="I552" s="182"/>
      <c r="J552" s="182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  <c r="AA552" s="182"/>
      <c r="AB552" s="182"/>
      <c r="AC552" s="182"/>
      <c r="AD552" s="182"/>
      <c r="AE552" s="182"/>
      <c r="AF552" s="182"/>
    </row>
    <row r="553" ht="15.75" customHeight="1" spans="1:32">
      <c r="A553" s="182"/>
      <c r="B553" s="182"/>
      <c r="C553" s="182"/>
      <c r="D553" s="182"/>
      <c r="E553" s="182"/>
      <c r="F553" s="182"/>
      <c r="G553" s="182"/>
      <c r="H553" s="182"/>
      <c r="I553" s="182"/>
      <c r="J553" s="182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  <c r="AA553" s="182"/>
      <c r="AB553" s="182"/>
      <c r="AC553" s="182"/>
      <c r="AD553" s="182"/>
      <c r="AE553" s="182"/>
      <c r="AF553" s="182"/>
    </row>
    <row r="554" ht="15.75" customHeight="1" spans="1:32">
      <c r="A554" s="182"/>
      <c r="B554" s="182"/>
      <c r="C554" s="182"/>
      <c r="D554" s="182"/>
      <c r="E554" s="182"/>
      <c r="F554" s="182"/>
      <c r="G554" s="182"/>
      <c r="H554" s="182"/>
      <c r="I554" s="182"/>
      <c r="J554" s="182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  <c r="AA554" s="182"/>
      <c r="AB554" s="182"/>
      <c r="AC554" s="182"/>
      <c r="AD554" s="182"/>
      <c r="AE554" s="182"/>
      <c r="AF554" s="182"/>
    </row>
    <row r="555" ht="15.75" customHeight="1" spans="1:32">
      <c r="A555" s="182"/>
      <c r="B555" s="182"/>
      <c r="C555" s="182"/>
      <c r="D555" s="182"/>
      <c r="E555" s="182"/>
      <c r="F555" s="182"/>
      <c r="G555" s="182"/>
      <c r="H555" s="182"/>
      <c r="I555" s="182"/>
      <c r="J555" s="182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  <c r="AA555" s="182"/>
      <c r="AB555" s="182"/>
      <c r="AC555" s="182"/>
      <c r="AD555" s="182"/>
      <c r="AE555" s="182"/>
      <c r="AF555" s="182"/>
    </row>
    <row r="556" ht="15.75" customHeight="1" spans="1:32">
      <c r="A556" s="182"/>
      <c r="B556" s="182"/>
      <c r="C556" s="182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  <c r="AA556" s="182"/>
      <c r="AB556" s="182"/>
      <c r="AC556" s="182"/>
      <c r="AD556" s="182"/>
      <c r="AE556" s="182"/>
      <c r="AF556" s="182"/>
    </row>
    <row r="557" ht="15.75" customHeight="1" spans="1:32">
      <c r="A557" s="182"/>
      <c r="B557" s="182"/>
      <c r="C557" s="182"/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  <c r="AA557" s="182"/>
      <c r="AB557" s="182"/>
      <c r="AC557" s="182"/>
      <c r="AD557" s="182"/>
      <c r="AE557" s="182"/>
      <c r="AF557" s="182"/>
    </row>
    <row r="558" ht="15.75" customHeight="1" spans="1:32">
      <c r="A558" s="182"/>
      <c r="B558" s="182"/>
      <c r="C558" s="182"/>
      <c r="D558" s="182"/>
      <c r="E558" s="182"/>
      <c r="F558" s="182"/>
      <c r="G558" s="182"/>
      <c r="H558" s="182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  <c r="AA558" s="182"/>
      <c r="AB558" s="182"/>
      <c r="AC558" s="182"/>
      <c r="AD558" s="182"/>
      <c r="AE558" s="182"/>
      <c r="AF558" s="182"/>
    </row>
    <row r="559" ht="15.75" customHeight="1" spans="1:32">
      <c r="A559" s="182"/>
      <c r="B559" s="182"/>
      <c r="C559" s="182"/>
      <c r="D559" s="182"/>
      <c r="E559" s="182"/>
      <c r="F559" s="182"/>
      <c r="G559" s="182"/>
      <c r="H559" s="182"/>
      <c r="I559" s="182"/>
      <c r="J559" s="182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  <c r="AA559" s="182"/>
      <c r="AB559" s="182"/>
      <c r="AC559" s="182"/>
      <c r="AD559" s="182"/>
      <c r="AE559" s="182"/>
      <c r="AF559" s="182"/>
    </row>
    <row r="560" ht="15.75" customHeight="1" spans="1:32">
      <c r="A560" s="182"/>
      <c r="B560" s="182"/>
      <c r="C560" s="182"/>
      <c r="D560" s="182"/>
      <c r="E560" s="182"/>
      <c r="F560" s="182"/>
      <c r="G560" s="182"/>
      <c r="H560" s="182"/>
      <c r="I560" s="182"/>
      <c r="J560" s="182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</row>
    <row r="561" ht="15.75" customHeight="1" spans="1:32">
      <c r="A561" s="182"/>
      <c r="B561" s="182"/>
      <c r="C561" s="182"/>
      <c r="D561" s="182"/>
      <c r="E561" s="182"/>
      <c r="F561" s="182"/>
      <c r="G561" s="182"/>
      <c r="H561" s="182"/>
      <c r="I561" s="182"/>
      <c r="J561" s="182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</row>
    <row r="562" ht="15.75" customHeight="1" spans="1:32">
      <c r="A562" s="182"/>
      <c r="B562" s="182"/>
      <c r="C562" s="182"/>
      <c r="D562" s="182"/>
      <c r="E562" s="182"/>
      <c r="F562" s="182"/>
      <c r="G562" s="182"/>
      <c r="H562" s="182"/>
      <c r="I562" s="182"/>
      <c r="J562" s="182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</row>
    <row r="563" ht="15.75" customHeight="1" spans="1:32">
      <c r="A563" s="182"/>
      <c r="B563" s="182"/>
      <c r="C563" s="182"/>
      <c r="D563" s="182"/>
      <c r="E563" s="182"/>
      <c r="F563" s="182"/>
      <c r="G563" s="182"/>
      <c r="H563" s="182"/>
      <c r="I563" s="182"/>
      <c r="J563" s="182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</row>
    <row r="564" ht="15.75" customHeight="1" spans="1:32">
      <c r="A564" s="182"/>
      <c r="B564" s="182"/>
      <c r="C564" s="182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</row>
    <row r="565" ht="15.75" customHeight="1" spans="1:32">
      <c r="A565" s="182"/>
      <c r="B565" s="182"/>
      <c r="C565" s="182"/>
      <c r="D565" s="182"/>
      <c r="E565" s="182"/>
      <c r="F565" s="182"/>
      <c r="G565" s="182"/>
      <c r="H565" s="182"/>
      <c r="I565" s="182"/>
      <c r="J565" s="182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</row>
    <row r="566" ht="15.75" customHeight="1" spans="1:32">
      <c r="A566" s="182"/>
      <c r="B566" s="182"/>
      <c r="C566" s="182"/>
      <c r="D566" s="182"/>
      <c r="E566" s="182"/>
      <c r="F566" s="182"/>
      <c r="G566" s="182"/>
      <c r="H566" s="182"/>
      <c r="I566" s="182"/>
      <c r="J566" s="182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</row>
    <row r="567" ht="15.75" customHeight="1" spans="1:32">
      <c r="A567" s="182"/>
      <c r="B567" s="182"/>
      <c r="C567" s="182"/>
      <c r="D567" s="182"/>
      <c r="E567" s="182"/>
      <c r="F567" s="182"/>
      <c r="G567" s="182"/>
      <c r="H567" s="182"/>
      <c r="I567" s="182"/>
      <c r="J567" s="182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</row>
    <row r="568" ht="15.75" customHeight="1" spans="1:32">
      <c r="A568" s="182"/>
      <c r="B568" s="182"/>
      <c r="C568" s="182"/>
      <c r="D568" s="182"/>
      <c r="E568" s="182"/>
      <c r="F568" s="182"/>
      <c r="G568" s="182"/>
      <c r="H568" s="182"/>
      <c r="I568" s="182"/>
      <c r="J568" s="182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</row>
    <row r="569" ht="15.75" customHeight="1" spans="1:32">
      <c r="A569" s="182"/>
      <c r="B569" s="182"/>
      <c r="C569" s="182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</row>
    <row r="570" ht="15.75" customHeight="1" spans="1:32">
      <c r="A570" s="182"/>
      <c r="B570" s="182"/>
      <c r="C570" s="182"/>
      <c r="D570" s="182"/>
      <c r="E570" s="182"/>
      <c r="F570" s="182"/>
      <c r="G570" s="182"/>
      <c r="H570" s="182"/>
      <c r="I570" s="182"/>
      <c r="J570" s="182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  <c r="AA570" s="182"/>
      <c r="AB570" s="182"/>
      <c r="AC570" s="182"/>
      <c r="AD570" s="182"/>
      <c r="AE570" s="182"/>
      <c r="AF570" s="182"/>
    </row>
    <row r="571" ht="15.75" customHeight="1" spans="1:32">
      <c r="A571" s="182"/>
      <c r="B571" s="182"/>
      <c r="C571" s="182"/>
      <c r="D571" s="182"/>
      <c r="E571" s="182"/>
      <c r="F571" s="182"/>
      <c r="G571" s="182"/>
      <c r="H571" s="182"/>
      <c r="I571" s="182"/>
      <c r="J571" s="182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  <c r="AA571" s="182"/>
      <c r="AB571" s="182"/>
      <c r="AC571" s="182"/>
      <c r="AD571" s="182"/>
      <c r="AE571" s="182"/>
      <c r="AF571" s="182"/>
    </row>
    <row r="572" ht="15.75" customHeight="1" spans="1:32">
      <c r="A572" s="182"/>
      <c r="B572" s="182"/>
      <c r="C572" s="182"/>
      <c r="D572" s="182"/>
      <c r="E572" s="182"/>
      <c r="F572" s="182"/>
      <c r="G572" s="182"/>
      <c r="H572" s="182"/>
      <c r="I572" s="182"/>
      <c r="J572" s="182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  <c r="AA572" s="182"/>
      <c r="AB572" s="182"/>
      <c r="AC572" s="182"/>
      <c r="AD572" s="182"/>
      <c r="AE572" s="182"/>
      <c r="AF572" s="182"/>
    </row>
    <row r="573" ht="15.75" customHeight="1" spans="1:32">
      <c r="A573" s="182"/>
      <c r="B573" s="182"/>
      <c r="C573" s="182"/>
      <c r="D573" s="182"/>
      <c r="E573" s="182"/>
      <c r="F573" s="182"/>
      <c r="G573" s="182"/>
      <c r="H573" s="182"/>
      <c r="I573" s="182"/>
      <c r="J573" s="182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  <c r="AA573" s="182"/>
      <c r="AB573" s="182"/>
      <c r="AC573" s="182"/>
      <c r="AD573" s="182"/>
      <c r="AE573" s="182"/>
      <c r="AF573" s="182"/>
    </row>
    <row r="574" ht="15.75" customHeight="1" spans="1:32">
      <c r="A574" s="182"/>
      <c r="B574" s="182"/>
      <c r="C574" s="182"/>
      <c r="D574" s="182"/>
      <c r="E574" s="182"/>
      <c r="F574" s="182"/>
      <c r="G574" s="182"/>
      <c r="H574" s="182"/>
      <c r="I574" s="182"/>
      <c r="J574" s="182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  <c r="AA574" s="182"/>
      <c r="AB574" s="182"/>
      <c r="AC574" s="182"/>
      <c r="AD574" s="182"/>
      <c r="AE574" s="182"/>
      <c r="AF574" s="182"/>
    </row>
    <row r="575" ht="15.75" customHeight="1" spans="1:32">
      <c r="A575" s="182"/>
      <c r="B575" s="182"/>
      <c r="C575" s="182"/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  <c r="AA575" s="182"/>
      <c r="AB575" s="182"/>
      <c r="AC575" s="182"/>
      <c r="AD575" s="182"/>
      <c r="AE575" s="182"/>
      <c r="AF575" s="182"/>
    </row>
    <row r="576" ht="15.75" customHeight="1" spans="1:32">
      <c r="A576" s="182"/>
      <c r="B576" s="182"/>
      <c r="C576" s="182"/>
      <c r="D576" s="182"/>
      <c r="E576" s="182"/>
      <c r="F576" s="182"/>
      <c r="G576" s="182"/>
      <c r="H576" s="182"/>
      <c r="I576" s="182"/>
      <c r="J576" s="182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  <c r="AA576" s="182"/>
      <c r="AB576" s="182"/>
      <c r="AC576" s="182"/>
      <c r="AD576" s="182"/>
      <c r="AE576" s="182"/>
      <c r="AF576" s="182"/>
    </row>
    <row r="577" ht="15.75" customHeight="1" spans="1:32">
      <c r="A577" s="182"/>
      <c r="B577" s="182"/>
      <c r="C577" s="182"/>
      <c r="D577" s="182"/>
      <c r="E577" s="182"/>
      <c r="F577" s="182"/>
      <c r="G577" s="182"/>
      <c r="H577" s="182"/>
      <c r="I577" s="182"/>
      <c r="J577" s="182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  <c r="AA577" s="182"/>
      <c r="AB577" s="182"/>
      <c r="AC577" s="182"/>
      <c r="AD577" s="182"/>
      <c r="AE577" s="182"/>
      <c r="AF577" s="182"/>
    </row>
    <row r="578" ht="15.75" customHeight="1" spans="1:32">
      <c r="A578" s="182"/>
      <c r="B578" s="182"/>
      <c r="C578" s="182"/>
      <c r="D578" s="182"/>
      <c r="E578" s="182"/>
      <c r="F578" s="182"/>
      <c r="G578" s="182"/>
      <c r="H578" s="182"/>
      <c r="I578" s="182"/>
      <c r="J578" s="182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  <c r="AA578" s="182"/>
      <c r="AB578" s="182"/>
      <c r="AC578" s="182"/>
      <c r="AD578" s="182"/>
      <c r="AE578" s="182"/>
      <c r="AF578" s="182"/>
    </row>
    <row r="579" ht="15.75" customHeight="1" spans="1:32">
      <c r="A579" s="182"/>
      <c r="B579" s="182"/>
      <c r="C579" s="182"/>
      <c r="D579" s="182"/>
      <c r="E579" s="182"/>
      <c r="F579" s="182"/>
      <c r="G579" s="182"/>
      <c r="H579" s="182"/>
      <c r="I579" s="182"/>
      <c r="J579" s="182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  <c r="AA579" s="182"/>
      <c r="AB579" s="182"/>
      <c r="AC579" s="182"/>
      <c r="AD579" s="182"/>
      <c r="AE579" s="182"/>
      <c r="AF579" s="182"/>
    </row>
    <row r="580" ht="15.75" customHeight="1" spans="1:32">
      <c r="A580" s="182"/>
      <c r="B580" s="182"/>
      <c r="C580" s="182"/>
      <c r="D580" s="182"/>
      <c r="E580" s="182"/>
      <c r="F580" s="182"/>
      <c r="G580" s="182"/>
      <c r="H580" s="182"/>
      <c r="I580" s="182"/>
      <c r="J580" s="182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  <c r="AA580" s="182"/>
      <c r="AB580" s="182"/>
      <c r="AC580" s="182"/>
      <c r="AD580" s="182"/>
      <c r="AE580" s="182"/>
      <c r="AF580" s="182"/>
    </row>
    <row r="581" ht="15.75" customHeight="1" spans="1:32">
      <c r="A581" s="182"/>
      <c r="B581" s="182"/>
      <c r="C581" s="182"/>
      <c r="D581" s="182"/>
      <c r="E581" s="182"/>
      <c r="F581" s="182"/>
      <c r="G581" s="182"/>
      <c r="H581" s="182"/>
      <c r="I581" s="182"/>
      <c r="J581" s="182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  <c r="AA581" s="182"/>
      <c r="AB581" s="182"/>
      <c r="AC581" s="182"/>
      <c r="AD581" s="182"/>
      <c r="AE581" s="182"/>
      <c r="AF581" s="182"/>
    </row>
    <row r="582" ht="15.75" customHeight="1" spans="1:32">
      <c r="A582" s="182"/>
      <c r="B582" s="182"/>
      <c r="C582" s="182"/>
      <c r="D582" s="182"/>
      <c r="E582" s="182"/>
      <c r="F582" s="182"/>
      <c r="G582" s="182"/>
      <c r="H582" s="182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  <c r="AA582" s="182"/>
      <c r="AB582" s="182"/>
      <c r="AC582" s="182"/>
      <c r="AD582" s="182"/>
      <c r="AE582" s="182"/>
      <c r="AF582" s="182"/>
    </row>
    <row r="583" ht="15.75" customHeight="1" spans="1:32">
      <c r="A583" s="182"/>
      <c r="B583" s="182"/>
      <c r="C583" s="182"/>
      <c r="D583" s="182"/>
      <c r="E583" s="182"/>
      <c r="F583" s="182"/>
      <c r="G583" s="182"/>
      <c r="H583" s="182"/>
      <c r="I583" s="182"/>
      <c r="J583" s="182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  <c r="AA583" s="182"/>
      <c r="AB583" s="182"/>
      <c r="AC583" s="182"/>
      <c r="AD583" s="182"/>
      <c r="AE583" s="182"/>
      <c r="AF583" s="182"/>
    </row>
    <row r="584" ht="15.75" customHeight="1" spans="1:32">
      <c r="A584" s="182"/>
      <c r="B584" s="182"/>
      <c r="C584" s="182"/>
      <c r="D584" s="182"/>
      <c r="E584" s="182"/>
      <c r="F584" s="182"/>
      <c r="G584" s="182"/>
      <c r="H584" s="182"/>
      <c r="I584" s="182"/>
      <c r="J584" s="182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  <c r="AA584" s="182"/>
      <c r="AB584" s="182"/>
      <c r="AC584" s="182"/>
      <c r="AD584" s="182"/>
      <c r="AE584" s="182"/>
      <c r="AF584" s="182"/>
    </row>
    <row r="585" ht="15.75" customHeight="1" spans="1:32">
      <c r="A585" s="182"/>
      <c r="B585" s="182"/>
      <c r="C585" s="182"/>
      <c r="D585" s="182"/>
      <c r="E585" s="182"/>
      <c r="F585" s="182"/>
      <c r="G585" s="182"/>
      <c r="H585" s="182"/>
      <c r="I585" s="182"/>
      <c r="J585" s="182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  <c r="AA585" s="182"/>
      <c r="AB585" s="182"/>
      <c r="AC585" s="182"/>
      <c r="AD585" s="182"/>
      <c r="AE585" s="182"/>
      <c r="AF585" s="182"/>
    </row>
    <row r="586" ht="15.75" customHeight="1" spans="1:32">
      <c r="A586" s="182"/>
      <c r="B586" s="182"/>
      <c r="C586" s="182"/>
      <c r="D586" s="182"/>
      <c r="E586" s="182"/>
      <c r="F586" s="182"/>
      <c r="G586" s="182"/>
      <c r="H586" s="182"/>
      <c r="I586" s="182"/>
      <c r="J586" s="182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  <c r="AA586" s="182"/>
      <c r="AB586" s="182"/>
      <c r="AC586" s="182"/>
      <c r="AD586" s="182"/>
      <c r="AE586" s="182"/>
      <c r="AF586" s="182"/>
    </row>
    <row r="587" ht="15.75" customHeight="1" spans="1:32">
      <c r="A587" s="182"/>
      <c r="B587" s="182"/>
      <c r="C587" s="182"/>
      <c r="D587" s="182"/>
      <c r="E587" s="182"/>
      <c r="F587" s="182"/>
      <c r="G587" s="182"/>
      <c r="H587" s="182"/>
      <c r="I587" s="182"/>
      <c r="J587" s="182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  <c r="AA587" s="182"/>
      <c r="AB587" s="182"/>
      <c r="AC587" s="182"/>
      <c r="AD587" s="182"/>
      <c r="AE587" s="182"/>
      <c r="AF587" s="182"/>
    </row>
    <row r="588" ht="15.75" customHeight="1" spans="1:32">
      <c r="A588" s="182"/>
      <c r="B588" s="182"/>
      <c r="C588" s="182"/>
      <c r="D588" s="182"/>
      <c r="E588" s="182"/>
      <c r="F588" s="182"/>
      <c r="G588" s="182"/>
      <c r="H588" s="182"/>
      <c r="I588" s="182"/>
      <c r="J588" s="182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  <c r="AA588" s="182"/>
      <c r="AB588" s="182"/>
      <c r="AC588" s="182"/>
      <c r="AD588" s="182"/>
      <c r="AE588" s="182"/>
      <c r="AF588" s="182"/>
    </row>
    <row r="589" ht="15.75" customHeight="1" spans="1:32">
      <c r="A589" s="182"/>
      <c r="B589" s="182"/>
      <c r="C589" s="182"/>
      <c r="D589" s="182"/>
      <c r="E589" s="182"/>
      <c r="F589" s="182"/>
      <c r="G589" s="182"/>
      <c r="H589" s="182"/>
      <c r="I589" s="182"/>
      <c r="J589" s="182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  <c r="AA589" s="182"/>
      <c r="AB589" s="182"/>
      <c r="AC589" s="182"/>
      <c r="AD589" s="182"/>
      <c r="AE589" s="182"/>
      <c r="AF589" s="182"/>
    </row>
    <row r="590" ht="15.75" customHeight="1" spans="1:32">
      <c r="A590" s="182"/>
      <c r="B590" s="182"/>
      <c r="C590" s="182"/>
      <c r="D590" s="182"/>
      <c r="E590" s="182"/>
      <c r="F590" s="182"/>
      <c r="G590" s="182"/>
      <c r="H590" s="182"/>
      <c r="I590" s="182"/>
      <c r="J590" s="182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  <c r="AA590" s="182"/>
      <c r="AB590" s="182"/>
      <c r="AC590" s="182"/>
      <c r="AD590" s="182"/>
      <c r="AE590" s="182"/>
      <c r="AF590" s="182"/>
    </row>
    <row r="591" ht="15.75" customHeight="1" spans="1:32">
      <c r="A591" s="182"/>
      <c r="B591" s="182"/>
      <c r="C591" s="182"/>
      <c r="D591" s="182"/>
      <c r="E591" s="182"/>
      <c r="F591" s="182"/>
      <c r="G591" s="182"/>
      <c r="H591" s="182"/>
      <c r="I591" s="182"/>
      <c r="J591" s="182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  <c r="AA591" s="182"/>
      <c r="AB591" s="182"/>
      <c r="AC591" s="182"/>
      <c r="AD591" s="182"/>
      <c r="AE591" s="182"/>
      <c r="AF591" s="182"/>
    </row>
    <row r="592" ht="15.75" customHeight="1" spans="1:32">
      <c r="A592" s="182"/>
      <c r="B592" s="182"/>
      <c r="C592" s="182"/>
      <c r="D592" s="182"/>
      <c r="E592" s="182"/>
      <c r="F592" s="182"/>
      <c r="G592" s="182"/>
      <c r="H592" s="182"/>
      <c r="I592" s="182"/>
      <c r="J592" s="182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  <c r="AA592" s="182"/>
      <c r="AB592" s="182"/>
      <c r="AC592" s="182"/>
      <c r="AD592" s="182"/>
      <c r="AE592" s="182"/>
      <c r="AF592" s="182"/>
    </row>
    <row r="593" ht="15.75" customHeight="1" spans="1:32">
      <c r="A593" s="182"/>
      <c r="B593" s="182"/>
      <c r="C593" s="182"/>
      <c r="D593" s="182"/>
      <c r="E593" s="182"/>
      <c r="F593" s="182"/>
      <c r="G593" s="182"/>
      <c r="H593" s="182"/>
      <c r="I593" s="182"/>
      <c r="J593" s="182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  <c r="AA593" s="182"/>
      <c r="AB593" s="182"/>
      <c r="AC593" s="182"/>
      <c r="AD593" s="182"/>
      <c r="AE593" s="182"/>
      <c r="AF593" s="182"/>
    </row>
    <row r="594" ht="15.75" customHeight="1" spans="1:32">
      <c r="A594" s="182"/>
      <c r="B594" s="182"/>
      <c r="C594" s="182"/>
      <c r="D594" s="182"/>
      <c r="E594" s="182"/>
      <c r="F594" s="182"/>
      <c r="G594" s="182"/>
      <c r="H594" s="182"/>
      <c r="I594" s="182"/>
      <c r="J594" s="182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</row>
    <row r="595" ht="15.75" customHeight="1" spans="1:32">
      <c r="A595" s="182"/>
      <c r="B595" s="182"/>
      <c r="C595" s="182"/>
      <c r="D595" s="182"/>
      <c r="E595" s="182"/>
      <c r="F595" s="182"/>
      <c r="G595" s="182"/>
      <c r="H595" s="182"/>
      <c r="I595" s="182"/>
      <c r="J595" s="182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  <c r="AA595" s="182"/>
      <c r="AB595" s="182"/>
      <c r="AC595" s="182"/>
      <c r="AD595" s="182"/>
      <c r="AE595" s="182"/>
      <c r="AF595" s="182"/>
    </row>
    <row r="596" ht="15.75" customHeight="1" spans="1:32">
      <c r="A596" s="182"/>
      <c r="B596" s="182"/>
      <c r="C596" s="182"/>
      <c r="D596" s="182"/>
      <c r="E596" s="182"/>
      <c r="F596" s="182"/>
      <c r="G596" s="182"/>
      <c r="H596" s="182"/>
      <c r="I596" s="182"/>
      <c r="J596" s="182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</row>
    <row r="597" ht="15.75" customHeight="1" spans="1:32">
      <c r="A597" s="182"/>
      <c r="B597" s="182"/>
      <c r="C597" s="182"/>
      <c r="D597" s="182"/>
      <c r="E597" s="182"/>
      <c r="F597" s="182"/>
      <c r="G597" s="182"/>
      <c r="H597" s="182"/>
      <c r="I597" s="182"/>
      <c r="J597" s="182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</row>
    <row r="598" ht="15.75" customHeight="1" spans="1:32">
      <c r="A598" s="182"/>
      <c r="B598" s="182"/>
      <c r="C598" s="182"/>
      <c r="D598" s="182"/>
      <c r="E598" s="182"/>
      <c r="F598" s="182"/>
      <c r="G598" s="182"/>
      <c r="H598" s="182"/>
      <c r="I598" s="182"/>
      <c r="J598" s="182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</row>
    <row r="599" ht="15.75" customHeight="1" spans="1:32">
      <c r="A599" s="182"/>
      <c r="B599" s="182"/>
      <c r="C599" s="182"/>
      <c r="D599" s="182"/>
      <c r="E599" s="182"/>
      <c r="F599" s="182"/>
      <c r="G599" s="182"/>
      <c r="H599" s="182"/>
      <c r="I599" s="182"/>
      <c r="J599" s="182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</row>
    <row r="600" ht="15.75" customHeight="1" spans="1:32">
      <c r="A600" s="182"/>
      <c r="B600" s="182"/>
      <c r="C600" s="182"/>
      <c r="D600" s="182"/>
      <c r="E600" s="182"/>
      <c r="F600" s="182"/>
      <c r="G600" s="182"/>
      <c r="H600" s="182"/>
      <c r="I600" s="182"/>
      <c r="J600" s="182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</row>
    <row r="601" ht="15.75" customHeight="1" spans="1:32">
      <c r="A601" s="182"/>
      <c r="B601" s="182"/>
      <c r="C601" s="182"/>
      <c r="D601" s="182"/>
      <c r="E601" s="182"/>
      <c r="F601" s="182"/>
      <c r="G601" s="182"/>
      <c r="H601" s="182"/>
      <c r="I601" s="182"/>
      <c r="J601" s="182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</row>
    <row r="602" ht="15.75" customHeight="1" spans="1:32">
      <c r="A602" s="182"/>
      <c r="B602" s="182"/>
      <c r="C602" s="182"/>
      <c r="D602" s="182"/>
      <c r="E602" s="182"/>
      <c r="F602" s="182"/>
      <c r="G602" s="182"/>
      <c r="H602" s="182"/>
      <c r="I602" s="182"/>
      <c r="J602" s="182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</row>
    <row r="603" ht="15.75" customHeight="1" spans="1:32">
      <c r="A603" s="182"/>
      <c r="B603" s="182"/>
      <c r="C603" s="182"/>
      <c r="D603" s="182"/>
      <c r="E603" s="182"/>
      <c r="F603" s="182"/>
      <c r="G603" s="182"/>
      <c r="H603" s="182"/>
      <c r="I603" s="182"/>
      <c r="J603" s="182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</row>
    <row r="604" ht="15.75" customHeight="1" spans="1:32">
      <c r="A604" s="182"/>
      <c r="B604" s="182"/>
      <c r="C604" s="182"/>
      <c r="D604" s="182"/>
      <c r="E604" s="182"/>
      <c r="F604" s="182"/>
      <c r="G604" s="182"/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</row>
    <row r="605" ht="15.75" customHeight="1" spans="1:32">
      <c r="A605" s="182"/>
      <c r="B605" s="182"/>
      <c r="C605" s="182"/>
      <c r="D605" s="182"/>
      <c r="E605" s="182"/>
      <c r="F605" s="182"/>
      <c r="G605" s="182"/>
      <c r="H605" s="182"/>
      <c r="I605" s="182"/>
      <c r="J605" s="182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  <c r="AA605" s="182"/>
      <c r="AB605" s="182"/>
      <c r="AC605" s="182"/>
      <c r="AD605" s="182"/>
      <c r="AE605" s="182"/>
      <c r="AF605" s="182"/>
    </row>
    <row r="606" ht="15.75" customHeight="1" spans="1:32">
      <c r="A606" s="182"/>
      <c r="B606" s="182"/>
      <c r="C606" s="182"/>
      <c r="D606" s="182"/>
      <c r="E606" s="182"/>
      <c r="F606" s="182"/>
      <c r="G606" s="182"/>
      <c r="H606" s="182"/>
      <c r="I606" s="182"/>
      <c r="J606" s="182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  <c r="AA606" s="182"/>
      <c r="AB606" s="182"/>
      <c r="AC606" s="182"/>
      <c r="AD606" s="182"/>
      <c r="AE606" s="182"/>
      <c r="AF606" s="182"/>
    </row>
    <row r="607" ht="15.75" customHeight="1" spans="1:32">
      <c r="A607" s="182"/>
      <c r="B607" s="182"/>
      <c r="C607" s="182"/>
      <c r="D607" s="182"/>
      <c r="E607" s="182"/>
      <c r="F607" s="182"/>
      <c r="G607" s="182"/>
      <c r="H607" s="182"/>
      <c r="I607" s="182"/>
      <c r="J607" s="182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  <c r="AA607" s="182"/>
      <c r="AB607" s="182"/>
      <c r="AC607" s="182"/>
      <c r="AD607" s="182"/>
      <c r="AE607" s="182"/>
      <c r="AF607" s="182"/>
    </row>
    <row r="608" ht="15.75" customHeight="1" spans="1:32">
      <c r="A608" s="182"/>
      <c r="B608" s="182"/>
      <c r="C608" s="182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</row>
    <row r="609" ht="15.75" customHeight="1" spans="1:32">
      <c r="A609" s="182"/>
      <c r="B609" s="182"/>
      <c r="C609" s="182"/>
      <c r="D609" s="182"/>
      <c r="E609" s="182"/>
      <c r="F609" s="182"/>
      <c r="G609" s="182"/>
      <c r="H609" s="182"/>
      <c r="I609" s="182"/>
      <c r="J609" s="182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  <c r="AA609" s="182"/>
      <c r="AB609" s="182"/>
      <c r="AC609" s="182"/>
      <c r="AD609" s="182"/>
      <c r="AE609" s="182"/>
      <c r="AF609" s="182"/>
    </row>
    <row r="610" ht="15.75" customHeight="1" spans="1:32">
      <c r="A610" s="182"/>
      <c r="B610" s="182"/>
      <c r="C610" s="182"/>
      <c r="D610" s="182"/>
      <c r="E610" s="182"/>
      <c r="F610" s="182"/>
      <c r="G610" s="182"/>
      <c r="H610" s="182"/>
      <c r="I610" s="182"/>
      <c r="J610" s="182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  <c r="AA610" s="182"/>
      <c r="AB610" s="182"/>
      <c r="AC610" s="182"/>
      <c r="AD610" s="182"/>
      <c r="AE610" s="182"/>
      <c r="AF610" s="182"/>
    </row>
    <row r="611" ht="15.75" customHeight="1" spans="1:32">
      <c r="A611" s="182"/>
      <c r="B611" s="182"/>
      <c r="C611" s="182"/>
      <c r="D611" s="182"/>
      <c r="E611" s="182"/>
      <c r="F611" s="182"/>
      <c r="G611" s="182"/>
      <c r="H611" s="182"/>
      <c r="I611" s="182"/>
      <c r="J611" s="182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  <c r="AA611" s="182"/>
      <c r="AB611" s="182"/>
      <c r="AC611" s="182"/>
      <c r="AD611" s="182"/>
      <c r="AE611" s="182"/>
      <c r="AF611" s="182"/>
    </row>
    <row r="612" ht="15.75" customHeight="1" spans="1:32">
      <c r="A612" s="182"/>
      <c r="B612" s="182"/>
      <c r="C612" s="182"/>
      <c r="D612" s="182"/>
      <c r="E612" s="182"/>
      <c r="F612" s="182"/>
      <c r="G612" s="182"/>
      <c r="H612" s="182"/>
      <c r="I612" s="182"/>
      <c r="J612" s="182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  <c r="AA612" s="182"/>
      <c r="AB612" s="182"/>
      <c r="AC612" s="182"/>
      <c r="AD612" s="182"/>
      <c r="AE612" s="182"/>
      <c r="AF612" s="182"/>
    </row>
    <row r="613" ht="15.75" customHeight="1" spans="1:32">
      <c r="A613" s="182"/>
      <c r="B613" s="182"/>
      <c r="C613" s="182"/>
      <c r="D613" s="182"/>
      <c r="E613" s="182"/>
      <c r="F613" s="182"/>
      <c r="G613" s="182"/>
      <c r="H613" s="182"/>
      <c r="I613" s="182"/>
      <c r="J613" s="182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  <c r="AA613" s="182"/>
      <c r="AB613" s="182"/>
      <c r="AC613" s="182"/>
      <c r="AD613" s="182"/>
      <c r="AE613" s="182"/>
      <c r="AF613" s="182"/>
    </row>
    <row r="614" ht="15.75" customHeight="1" spans="1:32">
      <c r="A614" s="182"/>
      <c r="B614" s="182"/>
      <c r="C614" s="182"/>
      <c r="D614" s="182"/>
      <c r="E614" s="182"/>
      <c r="F614" s="182"/>
      <c r="G614" s="182"/>
      <c r="H614" s="182"/>
      <c r="I614" s="182"/>
      <c r="J614" s="182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  <c r="AA614" s="182"/>
      <c r="AB614" s="182"/>
      <c r="AC614" s="182"/>
      <c r="AD614" s="182"/>
      <c r="AE614" s="182"/>
      <c r="AF614" s="182"/>
    </row>
    <row r="615" ht="15.75" customHeight="1" spans="1:32">
      <c r="A615" s="182"/>
      <c r="B615" s="182"/>
      <c r="C615" s="182"/>
      <c r="D615" s="182"/>
      <c r="E615" s="182"/>
      <c r="F615" s="182"/>
      <c r="G615" s="182"/>
      <c r="H615" s="182"/>
      <c r="I615" s="182"/>
      <c r="J615" s="182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  <c r="AA615" s="182"/>
      <c r="AB615" s="182"/>
      <c r="AC615" s="182"/>
      <c r="AD615" s="182"/>
      <c r="AE615" s="182"/>
      <c r="AF615" s="182"/>
    </row>
    <row r="616" ht="15.75" customHeight="1" spans="1:32">
      <c r="A616" s="182"/>
      <c r="B616" s="182"/>
      <c r="C616" s="182"/>
      <c r="D616" s="182"/>
      <c r="E616" s="182"/>
      <c r="F616" s="182"/>
      <c r="G616" s="182"/>
      <c r="H616" s="182"/>
      <c r="I616" s="182"/>
      <c r="J616" s="182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  <c r="AA616" s="182"/>
      <c r="AB616" s="182"/>
      <c r="AC616" s="182"/>
      <c r="AD616" s="182"/>
      <c r="AE616" s="182"/>
      <c r="AF616" s="182"/>
    </row>
    <row r="617" ht="15.75" customHeight="1" spans="1:32">
      <c r="A617" s="182"/>
      <c r="B617" s="182"/>
      <c r="C617" s="182"/>
      <c r="D617" s="182"/>
      <c r="E617" s="182"/>
      <c r="F617" s="182"/>
      <c r="G617" s="182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  <c r="AA617" s="182"/>
      <c r="AB617" s="182"/>
      <c r="AC617" s="182"/>
      <c r="AD617" s="182"/>
      <c r="AE617" s="182"/>
      <c r="AF617" s="182"/>
    </row>
    <row r="618" ht="15.75" customHeight="1" spans="1:32">
      <c r="A618" s="182"/>
      <c r="B618" s="182"/>
      <c r="C618" s="182"/>
      <c r="D618" s="182"/>
      <c r="E618" s="182"/>
      <c r="F618" s="182"/>
      <c r="G618" s="182"/>
      <c r="H618" s="182"/>
      <c r="I618" s="182"/>
      <c r="J618" s="182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</row>
    <row r="619" ht="15.75" customHeight="1" spans="1:32">
      <c r="A619" s="182"/>
      <c r="B619" s="182"/>
      <c r="C619" s="182"/>
      <c r="D619" s="182"/>
      <c r="E619" s="182"/>
      <c r="F619" s="182"/>
      <c r="G619" s="182"/>
      <c r="H619" s="182"/>
      <c r="I619" s="182"/>
      <c r="J619" s="182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</row>
    <row r="620" ht="15.75" customHeight="1" spans="1:32">
      <c r="A620" s="182"/>
      <c r="B620" s="182"/>
      <c r="C620" s="182"/>
      <c r="D620" s="182"/>
      <c r="E620" s="182"/>
      <c r="F620" s="182"/>
      <c r="G620" s="182"/>
      <c r="H620" s="182"/>
      <c r="I620" s="182"/>
      <c r="J620" s="182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</row>
    <row r="621" ht="15.75" customHeight="1" spans="1:32">
      <c r="A621" s="182"/>
      <c r="B621" s="182"/>
      <c r="C621" s="182"/>
      <c r="D621" s="182"/>
      <c r="E621" s="182"/>
      <c r="F621" s="182"/>
      <c r="G621" s="182"/>
      <c r="H621" s="182"/>
      <c r="I621" s="182"/>
      <c r="J621" s="182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</row>
    <row r="622" ht="15.75" customHeight="1" spans="1:32">
      <c r="A622" s="182"/>
      <c r="B622" s="182"/>
      <c r="C622" s="182"/>
      <c r="D622" s="182"/>
      <c r="E622" s="182"/>
      <c r="F622" s="182"/>
      <c r="G622" s="182"/>
      <c r="H622" s="182"/>
      <c r="I622" s="182"/>
      <c r="J622" s="182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</row>
    <row r="623" ht="15.75" customHeight="1" spans="1:32">
      <c r="A623" s="182"/>
      <c r="B623" s="182"/>
      <c r="C623" s="182"/>
      <c r="D623" s="182"/>
      <c r="E623" s="182"/>
      <c r="F623" s="182"/>
      <c r="G623" s="182"/>
      <c r="H623" s="182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</row>
    <row r="624" ht="15.75" customHeight="1" spans="1:32">
      <c r="A624" s="182"/>
      <c r="B624" s="182"/>
      <c r="C624" s="182"/>
      <c r="D624" s="182"/>
      <c r="E624" s="182"/>
      <c r="F624" s="182"/>
      <c r="G624" s="182"/>
      <c r="H624" s="182"/>
      <c r="I624" s="182"/>
      <c r="J624" s="182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</row>
    <row r="625" ht="15.75" customHeight="1" spans="1:32">
      <c r="A625" s="182"/>
      <c r="B625" s="182"/>
      <c r="C625" s="182"/>
      <c r="D625" s="182"/>
      <c r="E625" s="182"/>
      <c r="F625" s="182"/>
      <c r="G625" s="182"/>
      <c r="H625" s="182"/>
      <c r="I625" s="182"/>
      <c r="J625" s="182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</row>
    <row r="626" ht="15.75" customHeight="1" spans="1:32">
      <c r="A626" s="182"/>
      <c r="B626" s="182"/>
      <c r="C626" s="182"/>
      <c r="D626" s="182"/>
      <c r="E626" s="182"/>
      <c r="F626" s="182"/>
      <c r="G626" s="182"/>
      <c r="H626" s="182"/>
      <c r="I626" s="182"/>
      <c r="J626" s="182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</row>
    <row r="627" ht="15.75" customHeight="1" spans="1:32">
      <c r="A627" s="182"/>
      <c r="B627" s="182"/>
      <c r="C627" s="182"/>
      <c r="D627" s="182"/>
      <c r="E627" s="182"/>
      <c r="F627" s="182"/>
      <c r="G627" s="182"/>
      <c r="H627" s="182"/>
      <c r="I627" s="182"/>
      <c r="J627" s="182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  <c r="AA627" s="182"/>
      <c r="AB627" s="182"/>
      <c r="AC627" s="182"/>
      <c r="AD627" s="182"/>
      <c r="AE627" s="182"/>
      <c r="AF627" s="182"/>
    </row>
    <row r="628" ht="15.75" customHeight="1" spans="1:32">
      <c r="A628" s="182"/>
      <c r="B628" s="182"/>
      <c r="C628" s="182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  <c r="AA628" s="182"/>
      <c r="AB628" s="182"/>
      <c r="AC628" s="182"/>
      <c r="AD628" s="182"/>
      <c r="AE628" s="182"/>
      <c r="AF628" s="182"/>
    </row>
    <row r="629" ht="15.75" customHeight="1" spans="1:32">
      <c r="A629" s="182"/>
      <c r="B629" s="182"/>
      <c r="C629" s="182"/>
      <c r="D629" s="182"/>
      <c r="E629" s="182"/>
      <c r="F629" s="182"/>
      <c r="G629" s="182"/>
      <c r="H629" s="182"/>
      <c r="I629" s="182"/>
      <c r="J629" s="182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  <c r="AA629" s="182"/>
      <c r="AB629" s="182"/>
      <c r="AC629" s="182"/>
      <c r="AD629" s="182"/>
      <c r="AE629" s="182"/>
      <c r="AF629" s="182"/>
    </row>
    <row r="630" ht="15.75" customHeight="1" spans="1:32">
      <c r="A630" s="182"/>
      <c r="B630" s="182"/>
      <c r="C630" s="182"/>
      <c r="D630" s="182"/>
      <c r="E630" s="182"/>
      <c r="F630" s="182"/>
      <c r="G630" s="182"/>
      <c r="H630" s="182"/>
      <c r="I630" s="182"/>
      <c r="J630" s="182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  <c r="AA630" s="182"/>
      <c r="AB630" s="182"/>
      <c r="AC630" s="182"/>
      <c r="AD630" s="182"/>
      <c r="AE630" s="182"/>
      <c r="AF630" s="182"/>
    </row>
    <row r="631" ht="15.75" customHeight="1" spans="1:32">
      <c r="A631" s="182"/>
      <c r="B631" s="182"/>
      <c r="C631" s="182"/>
      <c r="D631" s="182"/>
      <c r="E631" s="182"/>
      <c r="F631" s="182"/>
      <c r="G631" s="182"/>
      <c r="H631" s="182"/>
      <c r="I631" s="182"/>
      <c r="J631" s="182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  <c r="AA631" s="182"/>
      <c r="AB631" s="182"/>
      <c r="AC631" s="182"/>
      <c r="AD631" s="182"/>
      <c r="AE631" s="182"/>
      <c r="AF631" s="182"/>
    </row>
    <row r="632" ht="15.75" customHeight="1" spans="1:32">
      <c r="A632" s="182"/>
      <c r="B632" s="182"/>
      <c r="C632" s="182"/>
      <c r="D632" s="182"/>
      <c r="E632" s="182"/>
      <c r="F632" s="182"/>
      <c r="G632" s="182"/>
      <c r="H632" s="182"/>
      <c r="I632" s="182"/>
      <c r="J632" s="182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  <c r="AA632" s="182"/>
      <c r="AB632" s="182"/>
      <c r="AC632" s="182"/>
      <c r="AD632" s="182"/>
      <c r="AE632" s="182"/>
      <c r="AF632" s="182"/>
    </row>
    <row r="633" ht="15.75" customHeight="1" spans="1:32">
      <c r="A633" s="182"/>
      <c r="B633" s="182"/>
      <c r="C633" s="182"/>
      <c r="D633" s="182"/>
      <c r="E633" s="182"/>
      <c r="F633" s="182"/>
      <c r="G633" s="182"/>
      <c r="H633" s="182"/>
      <c r="I633" s="182"/>
      <c r="J633" s="182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  <c r="AA633" s="182"/>
      <c r="AB633" s="182"/>
      <c r="AC633" s="182"/>
      <c r="AD633" s="182"/>
      <c r="AE633" s="182"/>
      <c r="AF633" s="182"/>
    </row>
    <row r="634" ht="15.75" customHeight="1" spans="1:32">
      <c r="A634" s="182"/>
      <c r="B634" s="182"/>
      <c r="C634" s="182"/>
      <c r="D634" s="182"/>
      <c r="E634" s="182"/>
      <c r="F634" s="182"/>
      <c r="G634" s="182"/>
      <c r="H634" s="182"/>
      <c r="I634" s="182"/>
      <c r="J634" s="182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  <c r="AA634" s="182"/>
      <c r="AB634" s="182"/>
      <c r="AC634" s="182"/>
      <c r="AD634" s="182"/>
      <c r="AE634" s="182"/>
      <c r="AF634" s="182"/>
    </row>
    <row r="635" ht="15.75" customHeight="1" spans="1:32">
      <c r="A635" s="182"/>
      <c r="B635" s="182"/>
      <c r="C635" s="182"/>
      <c r="D635" s="182"/>
      <c r="E635" s="182"/>
      <c r="F635" s="182"/>
      <c r="G635" s="182"/>
      <c r="H635" s="182"/>
      <c r="I635" s="182"/>
      <c r="J635" s="182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  <c r="AA635" s="182"/>
      <c r="AB635" s="182"/>
      <c r="AC635" s="182"/>
      <c r="AD635" s="182"/>
      <c r="AE635" s="182"/>
      <c r="AF635" s="182"/>
    </row>
    <row r="636" ht="15.75" customHeight="1" spans="1:32">
      <c r="A636" s="182"/>
      <c r="B636" s="182"/>
      <c r="C636" s="182"/>
      <c r="D636" s="182"/>
      <c r="E636" s="182"/>
      <c r="F636" s="182"/>
      <c r="G636" s="182"/>
      <c r="H636" s="182"/>
      <c r="I636" s="182"/>
      <c r="J636" s="182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  <c r="AA636" s="182"/>
      <c r="AB636" s="182"/>
      <c r="AC636" s="182"/>
      <c r="AD636" s="182"/>
      <c r="AE636" s="182"/>
      <c r="AF636" s="182"/>
    </row>
    <row r="637" ht="15.75" customHeight="1" spans="1:32">
      <c r="A637" s="182"/>
      <c r="B637" s="182"/>
      <c r="C637" s="182"/>
      <c r="D637" s="182"/>
      <c r="E637" s="182"/>
      <c r="F637" s="182"/>
      <c r="G637" s="182"/>
      <c r="H637" s="182"/>
      <c r="I637" s="182"/>
      <c r="J637" s="182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  <c r="AA637" s="182"/>
      <c r="AB637" s="182"/>
      <c r="AC637" s="182"/>
      <c r="AD637" s="182"/>
      <c r="AE637" s="182"/>
      <c r="AF637" s="182"/>
    </row>
    <row r="638" ht="15.75" customHeight="1" spans="1:32">
      <c r="A638" s="182"/>
      <c r="B638" s="182"/>
      <c r="C638" s="182"/>
      <c r="D638" s="182"/>
      <c r="E638" s="182"/>
      <c r="F638" s="182"/>
      <c r="G638" s="182"/>
      <c r="H638" s="182"/>
      <c r="I638" s="182"/>
      <c r="J638" s="182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  <c r="AA638" s="182"/>
      <c r="AB638" s="182"/>
      <c r="AC638" s="182"/>
      <c r="AD638" s="182"/>
      <c r="AE638" s="182"/>
      <c r="AF638" s="182"/>
    </row>
    <row r="639" ht="15.75" customHeight="1" spans="1:32">
      <c r="A639" s="182"/>
      <c r="B639" s="182"/>
      <c r="C639" s="182"/>
      <c r="D639" s="182"/>
      <c r="E639" s="182"/>
      <c r="F639" s="182"/>
      <c r="G639" s="182"/>
      <c r="H639" s="182"/>
      <c r="I639" s="182"/>
      <c r="J639" s="182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  <c r="AA639" s="182"/>
      <c r="AB639" s="182"/>
      <c r="AC639" s="182"/>
      <c r="AD639" s="182"/>
      <c r="AE639" s="182"/>
      <c r="AF639" s="182"/>
    </row>
    <row r="640" ht="15.75" customHeight="1" spans="1:32">
      <c r="A640" s="182"/>
      <c r="B640" s="182"/>
      <c r="C640" s="182"/>
      <c r="D640" s="182"/>
      <c r="E640" s="182"/>
      <c r="F640" s="182"/>
      <c r="G640" s="182"/>
      <c r="H640" s="182"/>
      <c r="I640" s="182"/>
      <c r="J640" s="182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  <c r="AA640" s="182"/>
      <c r="AB640" s="182"/>
      <c r="AC640" s="182"/>
      <c r="AD640" s="182"/>
      <c r="AE640" s="182"/>
      <c r="AF640" s="182"/>
    </row>
    <row r="641" ht="15.75" customHeight="1" spans="1:32">
      <c r="A641" s="182"/>
      <c r="B641" s="182"/>
      <c r="C641" s="182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</row>
    <row r="642" ht="15.75" customHeight="1" spans="1:32">
      <c r="A642" s="182"/>
      <c r="B642" s="182"/>
      <c r="C642" s="182"/>
      <c r="D642" s="182"/>
      <c r="E642" s="182"/>
      <c r="F642" s="182"/>
      <c r="G642" s="182"/>
      <c r="H642" s="182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  <c r="AA642" s="182"/>
      <c r="AB642" s="182"/>
      <c r="AC642" s="182"/>
      <c r="AD642" s="182"/>
      <c r="AE642" s="182"/>
      <c r="AF642" s="182"/>
    </row>
    <row r="643" ht="15.75" customHeight="1" spans="1:32">
      <c r="A643" s="182"/>
      <c r="B643" s="182"/>
      <c r="C643" s="182"/>
      <c r="D643" s="182"/>
      <c r="E643" s="182"/>
      <c r="F643" s="182"/>
      <c r="G643" s="182"/>
      <c r="H643" s="182"/>
      <c r="I643" s="182"/>
      <c r="J643" s="182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  <c r="AA643" s="182"/>
      <c r="AB643" s="182"/>
      <c r="AC643" s="182"/>
      <c r="AD643" s="182"/>
      <c r="AE643" s="182"/>
      <c r="AF643" s="182"/>
    </row>
    <row r="644" ht="15.75" customHeight="1" spans="1:32">
      <c r="A644" s="182"/>
      <c r="B644" s="182"/>
      <c r="C644" s="182"/>
      <c r="D644" s="182"/>
      <c r="E644" s="182"/>
      <c r="F644" s="182"/>
      <c r="G644" s="182"/>
      <c r="H644" s="182"/>
      <c r="I644" s="182"/>
      <c r="J644" s="182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  <c r="AA644" s="182"/>
      <c r="AB644" s="182"/>
      <c r="AC644" s="182"/>
      <c r="AD644" s="182"/>
      <c r="AE644" s="182"/>
      <c r="AF644" s="182"/>
    </row>
    <row r="645" ht="15.75" customHeight="1" spans="1:32">
      <c r="A645" s="182"/>
      <c r="B645" s="182"/>
      <c r="C645" s="182"/>
      <c r="D645" s="182"/>
      <c r="E645" s="182"/>
      <c r="F645" s="182"/>
      <c r="G645" s="182"/>
      <c r="H645" s="182"/>
      <c r="I645" s="182"/>
      <c r="J645" s="182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  <c r="AA645" s="182"/>
      <c r="AB645" s="182"/>
      <c r="AC645" s="182"/>
      <c r="AD645" s="182"/>
      <c r="AE645" s="182"/>
      <c r="AF645" s="182"/>
    </row>
    <row r="646" ht="15.75" customHeight="1" spans="1:32">
      <c r="A646" s="182"/>
      <c r="B646" s="182"/>
      <c r="C646" s="182"/>
      <c r="D646" s="182"/>
      <c r="E646" s="182"/>
      <c r="F646" s="182"/>
      <c r="G646" s="182"/>
      <c r="H646" s="182"/>
      <c r="I646" s="182"/>
      <c r="J646" s="182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  <c r="AA646" s="182"/>
      <c r="AB646" s="182"/>
      <c r="AC646" s="182"/>
      <c r="AD646" s="182"/>
      <c r="AE646" s="182"/>
      <c r="AF646" s="182"/>
    </row>
    <row r="647" ht="15.75" customHeight="1" spans="1:32">
      <c r="A647" s="182"/>
      <c r="B647" s="182"/>
      <c r="C647" s="182"/>
      <c r="D647" s="182"/>
      <c r="E647" s="182"/>
      <c r="F647" s="182"/>
      <c r="G647" s="182"/>
      <c r="H647" s="182"/>
      <c r="I647" s="182"/>
      <c r="J647" s="182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  <c r="AA647" s="182"/>
      <c r="AB647" s="182"/>
      <c r="AC647" s="182"/>
      <c r="AD647" s="182"/>
      <c r="AE647" s="182"/>
      <c r="AF647" s="182"/>
    </row>
    <row r="648" ht="15.75" customHeight="1" spans="1:32">
      <c r="A648" s="182"/>
      <c r="B648" s="182"/>
      <c r="C648" s="182"/>
      <c r="D648" s="182"/>
      <c r="E648" s="182"/>
      <c r="F648" s="182"/>
      <c r="G648" s="182"/>
      <c r="H648" s="182"/>
      <c r="I648" s="182"/>
      <c r="J648" s="182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  <c r="AA648" s="182"/>
      <c r="AB648" s="182"/>
      <c r="AC648" s="182"/>
      <c r="AD648" s="182"/>
      <c r="AE648" s="182"/>
      <c r="AF648" s="182"/>
    </row>
    <row r="649" ht="15.75" customHeight="1" spans="1:32">
      <c r="A649" s="182"/>
      <c r="B649" s="182"/>
      <c r="C649" s="182"/>
      <c r="D649" s="182"/>
      <c r="E649" s="182"/>
      <c r="F649" s="182"/>
      <c r="G649" s="182"/>
      <c r="H649" s="182"/>
      <c r="I649" s="182"/>
      <c r="J649" s="182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  <c r="AA649" s="182"/>
      <c r="AB649" s="182"/>
      <c r="AC649" s="182"/>
      <c r="AD649" s="182"/>
      <c r="AE649" s="182"/>
      <c r="AF649" s="182"/>
    </row>
    <row r="650" ht="15.75" customHeight="1" spans="1:32">
      <c r="A650" s="182"/>
      <c r="B650" s="182"/>
      <c r="C650" s="182"/>
      <c r="D650" s="182"/>
      <c r="E650" s="182"/>
      <c r="F650" s="182"/>
      <c r="G650" s="182"/>
      <c r="H650" s="182"/>
      <c r="I650" s="182"/>
      <c r="J650" s="182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  <c r="AA650" s="182"/>
      <c r="AB650" s="182"/>
      <c r="AC650" s="182"/>
      <c r="AD650" s="182"/>
      <c r="AE650" s="182"/>
      <c r="AF650" s="182"/>
    </row>
    <row r="651" ht="15.75" customHeight="1" spans="1:32">
      <c r="A651" s="182"/>
      <c r="B651" s="182"/>
      <c r="C651" s="182"/>
      <c r="D651" s="182"/>
      <c r="E651" s="182"/>
      <c r="F651" s="182"/>
      <c r="G651" s="182"/>
      <c r="H651" s="182"/>
      <c r="I651" s="182"/>
      <c r="J651" s="182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  <c r="AA651" s="182"/>
      <c r="AB651" s="182"/>
      <c r="AC651" s="182"/>
      <c r="AD651" s="182"/>
      <c r="AE651" s="182"/>
      <c r="AF651" s="182"/>
    </row>
    <row r="652" ht="15.75" customHeight="1" spans="1:32">
      <c r="A652" s="182"/>
      <c r="B652" s="182"/>
      <c r="C652" s="182"/>
      <c r="D652" s="182"/>
      <c r="E652" s="182"/>
      <c r="F652" s="182"/>
      <c r="G652" s="182"/>
      <c r="H652" s="182"/>
      <c r="I652" s="182"/>
      <c r="J652" s="182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  <c r="AA652" s="182"/>
      <c r="AB652" s="182"/>
      <c r="AC652" s="182"/>
      <c r="AD652" s="182"/>
      <c r="AE652" s="182"/>
      <c r="AF652" s="182"/>
    </row>
    <row r="653" ht="15.75" customHeight="1" spans="1:32">
      <c r="A653" s="182"/>
      <c r="B653" s="182"/>
      <c r="C653" s="182"/>
      <c r="D653" s="182"/>
      <c r="E653" s="182"/>
      <c r="F653" s="182"/>
      <c r="G653" s="182"/>
      <c r="H653" s="182"/>
      <c r="I653" s="182"/>
      <c r="J653" s="182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  <c r="AA653" s="182"/>
      <c r="AB653" s="182"/>
      <c r="AC653" s="182"/>
      <c r="AD653" s="182"/>
      <c r="AE653" s="182"/>
      <c r="AF653" s="182"/>
    </row>
    <row r="654" ht="15.75" customHeight="1" spans="1:32">
      <c r="A654" s="182"/>
      <c r="B654" s="182"/>
      <c r="C654" s="182"/>
      <c r="D654" s="182"/>
      <c r="E654" s="182"/>
      <c r="F654" s="182"/>
      <c r="G654" s="182"/>
      <c r="H654" s="182"/>
      <c r="I654" s="182"/>
      <c r="J654" s="182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  <c r="AA654" s="182"/>
      <c r="AB654" s="182"/>
      <c r="AC654" s="182"/>
      <c r="AD654" s="182"/>
      <c r="AE654" s="182"/>
      <c r="AF654" s="182"/>
    </row>
    <row r="655" ht="15.75" customHeight="1" spans="1:32">
      <c r="A655" s="182"/>
      <c r="B655" s="182"/>
      <c r="C655" s="182"/>
      <c r="D655" s="182"/>
      <c r="E655" s="182"/>
      <c r="F655" s="182"/>
      <c r="G655" s="182"/>
      <c r="H655" s="182"/>
      <c r="I655" s="182"/>
      <c r="J655" s="182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  <c r="AA655" s="182"/>
      <c r="AB655" s="182"/>
      <c r="AC655" s="182"/>
      <c r="AD655" s="182"/>
      <c r="AE655" s="182"/>
      <c r="AF655" s="182"/>
    </row>
    <row r="656" ht="15.75" customHeight="1" spans="1:32">
      <c r="A656" s="182"/>
      <c r="B656" s="182"/>
      <c r="C656" s="182"/>
      <c r="D656" s="182"/>
      <c r="E656" s="182"/>
      <c r="F656" s="182"/>
      <c r="G656" s="182"/>
      <c r="H656" s="182"/>
      <c r="I656" s="182"/>
      <c r="J656" s="182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  <c r="AA656" s="182"/>
      <c r="AB656" s="182"/>
      <c r="AC656" s="182"/>
      <c r="AD656" s="182"/>
      <c r="AE656" s="182"/>
      <c r="AF656" s="182"/>
    </row>
    <row r="657" ht="15.75" customHeight="1" spans="1:32">
      <c r="A657" s="182"/>
      <c r="B657" s="182"/>
      <c r="C657" s="182"/>
      <c r="D657" s="182"/>
      <c r="E657" s="182"/>
      <c r="F657" s="182"/>
      <c r="G657" s="182"/>
      <c r="H657" s="182"/>
      <c r="I657" s="182"/>
      <c r="J657" s="182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  <c r="AA657" s="182"/>
      <c r="AB657" s="182"/>
      <c r="AC657" s="182"/>
      <c r="AD657" s="182"/>
      <c r="AE657" s="182"/>
      <c r="AF657" s="182"/>
    </row>
    <row r="658" ht="15.75" customHeight="1" spans="1:32">
      <c r="A658" s="182"/>
      <c r="B658" s="182"/>
      <c r="C658" s="182"/>
      <c r="D658" s="182"/>
      <c r="E658" s="182"/>
      <c r="F658" s="182"/>
      <c r="G658" s="182"/>
      <c r="H658" s="182"/>
      <c r="I658" s="182"/>
      <c r="J658" s="182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  <c r="AA658" s="182"/>
      <c r="AB658" s="182"/>
      <c r="AC658" s="182"/>
      <c r="AD658" s="182"/>
      <c r="AE658" s="182"/>
      <c r="AF658" s="182"/>
    </row>
    <row r="659" ht="15.75" customHeight="1" spans="1:32">
      <c r="A659" s="182"/>
      <c r="B659" s="182"/>
      <c r="C659" s="182"/>
      <c r="D659" s="182"/>
      <c r="E659" s="182"/>
      <c r="F659" s="182"/>
      <c r="G659" s="182"/>
      <c r="H659" s="182"/>
      <c r="I659" s="182"/>
      <c r="J659" s="182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  <c r="AA659" s="182"/>
      <c r="AB659" s="182"/>
      <c r="AC659" s="182"/>
      <c r="AD659" s="182"/>
      <c r="AE659" s="182"/>
      <c r="AF659" s="182"/>
    </row>
    <row r="660" ht="15.75" customHeight="1" spans="1:32">
      <c r="A660" s="182"/>
      <c r="B660" s="182"/>
      <c r="C660" s="182"/>
      <c r="D660" s="182"/>
      <c r="E660" s="182"/>
      <c r="F660" s="182"/>
      <c r="G660" s="182"/>
      <c r="H660" s="182"/>
      <c r="I660" s="182"/>
      <c r="J660" s="182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  <c r="AA660" s="182"/>
      <c r="AB660" s="182"/>
      <c r="AC660" s="182"/>
      <c r="AD660" s="182"/>
      <c r="AE660" s="182"/>
      <c r="AF660" s="182"/>
    </row>
    <row r="661" ht="15.75" customHeight="1" spans="1:32">
      <c r="A661" s="182"/>
      <c r="B661" s="182"/>
      <c r="C661" s="182"/>
      <c r="D661" s="182"/>
      <c r="E661" s="182"/>
      <c r="F661" s="182"/>
      <c r="G661" s="182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  <c r="AA661" s="182"/>
      <c r="AB661" s="182"/>
      <c r="AC661" s="182"/>
      <c r="AD661" s="182"/>
      <c r="AE661" s="182"/>
      <c r="AF661" s="182"/>
    </row>
    <row r="662" ht="15.75" customHeight="1" spans="1:32">
      <c r="A662" s="182"/>
      <c r="B662" s="182"/>
      <c r="C662" s="182"/>
      <c r="D662" s="182"/>
      <c r="E662" s="182"/>
      <c r="F662" s="182"/>
      <c r="G662" s="182"/>
      <c r="H662" s="182"/>
      <c r="I662" s="182"/>
      <c r="J662" s="182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  <c r="AA662" s="182"/>
      <c r="AB662" s="182"/>
      <c r="AC662" s="182"/>
      <c r="AD662" s="182"/>
      <c r="AE662" s="182"/>
      <c r="AF662" s="182"/>
    </row>
    <row r="663" ht="15.75" customHeight="1" spans="1:32">
      <c r="A663" s="182"/>
      <c r="B663" s="182"/>
      <c r="C663" s="182"/>
      <c r="D663" s="182"/>
      <c r="E663" s="182"/>
      <c r="F663" s="182"/>
      <c r="G663" s="182"/>
      <c r="H663" s="182"/>
      <c r="I663" s="182"/>
      <c r="J663" s="182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  <c r="AA663" s="182"/>
      <c r="AB663" s="182"/>
      <c r="AC663" s="182"/>
      <c r="AD663" s="182"/>
      <c r="AE663" s="182"/>
      <c r="AF663" s="182"/>
    </row>
    <row r="664" ht="15.75" customHeight="1" spans="1:32">
      <c r="A664" s="182"/>
      <c r="B664" s="182"/>
      <c r="C664" s="182"/>
      <c r="D664" s="182"/>
      <c r="E664" s="182"/>
      <c r="F664" s="182"/>
      <c r="G664" s="182"/>
      <c r="H664" s="182"/>
      <c r="I664" s="182"/>
      <c r="J664" s="182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  <c r="AA664" s="182"/>
      <c r="AB664" s="182"/>
      <c r="AC664" s="182"/>
      <c r="AD664" s="182"/>
      <c r="AE664" s="182"/>
      <c r="AF664" s="182"/>
    </row>
    <row r="665" ht="15.75" customHeight="1" spans="1:32">
      <c r="A665" s="182"/>
      <c r="B665" s="182"/>
      <c r="C665" s="182"/>
      <c r="D665" s="182"/>
      <c r="E665" s="182"/>
      <c r="F665" s="182"/>
      <c r="G665" s="182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</row>
    <row r="666" ht="15.75" customHeight="1" spans="1:32">
      <c r="A666" s="182"/>
      <c r="B666" s="182"/>
      <c r="C666" s="182"/>
      <c r="D666" s="182"/>
      <c r="E666" s="182"/>
      <c r="F666" s="182"/>
      <c r="G666" s="182"/>
      <c r="H666" s="182"/>
      <c r="I666" s="182"/>
      <c r="J666" s="182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  <c r="AA666" s="182"/>
      <c r="AB666" s="182"/>
      <c r="AC666" s="182"/>
      <c r="AD666" s="182"/>
      <c r="AE666" s="182"/>
      <c r="AF666" s="182"/>
    </row>
    <row r="667" ht="15.75" customHeight="1" spans="1:32">
      <c r="A667" s="182"/>
      <c r="B667" s="182"/>
      <c r="C667" s="182"/>
      <c r="D667" s="182"/>
      <c r="E667" s="182"/>
      <c r="F667" s="182"/>
      <c r="G667" s="182"/>
      <c r="H667" s="182"/>
      <c r="I667" s="182"/>
      <c r="J667" s="182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  <c r="AA667" s="182"/>
      <c r="AB667" s="182"/>
      <c r="AC667" s="182"/>
      <c r="AD667" s="182"/>
      <c r="AE667" s="182"/>
      <c r="AF667" s="182"/>
    </row>
    <row r="668" ht="15.75" customHeight="1" spans="1:32">
      <c r="A668" s="182"/>
      <c r="B668" s="182"/>
      <c r="C668" s="182"/>
      <c r="D668" s="182"/>
      <c r="E668" s="182"/>
      <c r="F668" s="182"/>
      <c r="G668" s="182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</row>
    <row r="669" ht="15.75" customHeight="1" spans="1:32">
      <c r="A669" s="182"/>
      <c r="B669" s="182"/>
      <c r="C669" s="182"/>
      <c r="D669" s="182"/>
      <c r="E669" s="182"/>
      <c r="F669" s="182"/>
      <c r="G669" s="182"/>
      <c r="H669" s="182"/>
      <c r="I669" s="182"/>
      <c r="J669" s="182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</row>
    <row r="670" ht="15.75" customHeight="1" spans="1:32">
      <c r="A670" s="182"/>
      <c r="B670" s="182"/>
      <c r="C670" s="182"/>
      <c r="D670" s="182"/>
      <c r="E670" s="182"/>
      <c r="F670" s="182"/>
      <c r="G670" s="182"/>
      <c r="H670" s="182"/>
      <c r="I670" s="182"/>
      <c r="J670" s="182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</row>
    <row r="671" ht="15.75" customHeight="1" spans="1:32">
      <c r="A671" s="182"/>
      <c r="B671" s="182"/>
      <c r="C671" s="182"/>
      <c r="D671" s="182"/>
      <c r="E671" s="182"/>
      <c r="F671" s="182"/>
      <c r="G671" s="182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</row>
    <row r="672" ht="15.75" customHeight="1" spans="1:32">
      <c r="A672" s="182"/>
      <c r="B672" s="182"/>
      <c r="C672" s="182"/>
      <c r="D672" s="182"/>
      <c r="E672" s="182"/>
      <c r="F672" s="182"/>
      <c r="G672" s="182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</row>
    <row r="673" ht="15.75" customHeight="1" spans="1:32">
      <c r="A673" s="182"/>
      <c r="B673" s="182"/>
      <c r="C673" s="182"/>
      <c r="D673" s="182"/>
      <c r="E673" s="182"/>
      <c r="F673" s="182"/>
      <c r="G673" s="182"/>
      <c r="H673" s="182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</row>
    <row r="674" ht="15.75" customHeight="1" spans="1:32">
      <c r="A674" s="182"/>
      <c r="B674" s="182"/>
      <c r="C674" s="182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</row>
    <row r="675" ht="15.75" customHeight="1" spans="1:32">
      <c r="A675" s="182"/>
      <c r="B675" s="182"/>
      <c r="C675" s="182"/>
      <c r="D675" s="182"/>
      <c r="E675" s="182"/>
      <c r="F675" s="182"/>
      <c r="G675" s="182"/>
      <c r="H675" s="182"/>
      <c r="I675" s="182"/>
      <c r="J675" s="182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</row>
    <row r="676" ht="15.75" customHeight="1" spans="1:32">
      <c r="A676" s="182"/>
      <c r="B676" s="182"/>
      <c r="C676" s="182"/>
      <c r="D676" s="182"/>
      <c r="E676" s="182"/>
      <c r="F676" s="182"/>
      <c r="G676" s="182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</row>
    <row r="677" ht="15.75" customHeight="1" spans="1:32">
      <c r="A677" s="182"/>
      <c r="B677" s="182"/>
      <c r="C677" s="182"/>
      <c r="D677" s="182"/>
      <c r="E677" s="182"/>
      <c r="F677" s="182"/>
      <c r="G677" s="182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</row>
    <row r="678" ht="15.75" customHeight="1" spans="1:32">
      <c r="A678" s="182"/>
      <c r="B678" s="182"/>
      <c r="C678" s="182"/>
      <c r="D678" s="182"/>
      <c r="E678" s="182"/>
      <c r="F678" s="182"/>
      <c r="G678" s="182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</row>
    <row r="679" ht="15.75" customHeight="1" spans="1:32">
      <c r="A679" s="182"/>
      <c r="B679" s="182"/>
      <c r="C679" s="182"/>
      <c r="D679" s="182"/>
      <c r="E679" s="182"/>
      <c r="F679" s="182"/>
      <c r="G679" s="182"/>
      <c r="H679" s="182"/>
      <c r="I679" s="182"/>
      <c r="J679" s="182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  <c r="AA679" s="182"/>
      <c r="AB679" s="182"/>
      <c r="AC679" s="182"/>
      <c r="AD679" s="182"/>
      <c r="AE679" s="182"/>
      <c r="AF679" s="182"/>
    </row>
    <row r="680" ht="15.75" customHeight="1" spans="1:32">
      <c r="A680" s="182"/>
      <c r="B680" s="182"/>
      <c r="C680" s="182"/>
      <c r="D680" s="182"/>
      <c r="E680" s="182"/>
      <c r="F680" s="182"/>
      <c r="G680" s="182"/>
      <c r="H680" s="182"/>
      <c r="I680" s="182"/>
      <c r="J680" s="182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  <c r="AA680" s="182"/>
      <c r="AB680" s="182"/>
      <c r="AC680" s="182"/>
      <c r="AD680" s="182"/>
      <c r="AE680" s="182"/>
      <c r="AF680" s="182"/>
    </row>
    <row r="681" ht="15.75" customHeight="1" spans="1:32">
      <c r="A681" s="182"/>
      <c r="B681" s="182"/>
      <c r="C681" s="182"/>
      <c r="D681" s="182"/>
      <c r="E681" s="182"/>
      <c r="F681" s="182"/>
      <c r="G681" s="182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</row>
    <row r="682" ht="15.75" customHeight="1" spans="1:32">
      <c r="A682" s="182"/>
      <c r="B682" s="182"/>
      <c r="C682" s="182"/>
      <c r="D682" s="182"/>
      <c r="E682" s="182"/>
      <c r="F682" s="182"/>
      <c r="G682" s="182"/>
      <c r="H682" s="182"/>
      <c r="I682" s="182"/>
      <c r="J682" s="182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  <c r="AA682" s="182"/>
      <c r="AB682" s="182"/>
      <c r="AC682" s="182"/>
      <c r="AD682" s="182"/>
      <c r="AE682" s="182"/>
      <c r="AF682" s="182"/>
    </row>
    <row r="683" ht="15.75" customHeight="1" spans="1:32">
      <c r="A683" s="182"/>
      <c r="B683" s="182"/>
      <c r="C683" s="182"/>
      <c r="D683" s="182"/>
      <c r="E683" s="182"/>
      <c r="F683" s="182"/>
      <c r="G683" s="182"/>
      <c r="H683" s="182"/>
      <c r="I683" s="182"/>
      <c r="J683" s="182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  <c r="AA683" s="182"/>
      <c r="AB683" s="182"/>
      <c r="AC683" s="182"/>
      <c r="AD683" s="182"/>
      <c r="AE683" s="182"/>
      <c r="AF683" s="182"/>
    </row>
    <row r="684" ht="15.75" customHeight="1" spans="1:32">
      <c r="A684" s="182"/>
      <c r="B684" s="182"/>
      <c r="C684" s="182"/>
      <c r="D684" s="182"/>
      <c r="E684" s="182"/>
      <c r="F684" s="182"/>
      <c r="G684" s="182"/>
      <c r="H684" s="182"/>
      <c r="I684" s="182"/>
      <c r="J684" s="182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  <c r="AA684" s="182"/>
      <c r="AB684" s="182"/>
      <c r="AC684" s="182"/>
      <c r="AD684" s="182"/>
      <c r="AE684" s="182"/>
      <c r="AF684" s="182"/>
    </row>
    <row r="685" ht="15.75" customHeight="1" spans="1:32">
      <c r="A685" s="182"/>
      <c r="B685" s="182"/>
      <c r="C685" s="182"/>
      <c r="D685" s="182"/>
      <c r="E685" s="182"/>
      <c r="F685" s="182"/>
      <c r="G685" s="182"/>
      <c r="H685" s="182"/>
      <c r="I685" s="182"/>
      <c r="J685" s="182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  <c r="AA685" s="182"/>
      <c r="AB685" s="182"/>
      <c r="AC685" s="182"/>
      <c r="AD685" s="182"/>
      <c r="AE685" s="182"/>
      <c r="AF685" s="182"/>
    </row>
    <row r="686" ht="15.75" customHeight="1" spans="1:32">
      <c r="A686" s="182"/>
      <c r="B686" s="182"/>
      <c r="C686" s="182"/>
      <c r="D686" s="182"/>
      <c r="E686" s="182"/>
      <c r="F686" s="182"/>
      <c r="G686" s="182"/>
      <c r="H686" s="182"/>
      <c r="I686" s="182"/>
      <c r="J686" s="182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  <c r="AA686" s="182"/>
      <c r="AB686" s="182"/>
      <c r="AC686" s="182"/>
      <c r="AD686" s="182"/>
      <c r="AE686" s="182"/>
      <c r="AF686" s="182"/>
    </row>
    <row r="687" ht="15.75" customHeight="1" spans="1:32">
      <c r="A687" s="182"/>
      <c r="B687" s="182"/>
      <c r="C687" s="182"/>
      <c r="D687" s="182"/>
      <c r="E687" s="182"/>
      <c r="F687" s="182"/>
      <c r="G687" s="182"/>
      <c r="H687" s="182"/>
      <c r="I687" s="182"/>
      <c r="J687" s="182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  <c r="AA687" s="182"/>
      <c r="AB687" s="182"/>
      <c r="AC687" s="182"/>
      <c r="AD687" s="182"/>
      <c r="AE687" s="182"/>
      <c r="AF687" s="182"/>
    </row>
    <row r="688" ht="15.75" customHeight="1" spans="1:32">
      <c r="A688" s="182"/>
      <c r="B688" s="182"/>
      <c r="C688" s="182"/>
      <c r="D688" s="182"/>
      <c r="E688" s="182"/>
      <c r="F688" s="182"/>
      <c r="G688" s="182"/>
      <c r="H688" s="182"/>
      <c r="I688" s="182"/>
      <c r="J688" s="182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  <c r="AA688" s="182"/>
      <c r="AB688" s="182"/>
      <c r="AC688" s="182"/>
      <c r="AD688" s="182"/>
      <c r="AE688" s="182"/>
      <c r="AF688" s="182"/>
    </row>
    <row r="689" ht="15.75" customHeight="1" spans="1:32">
      <c r="A689" s="182"/>
      <c r="B689" s="182"/>
      <c r="C689" s="182"/>
      <c r="D689" s="182"/>
      <c r="E689" s="182"/>
      <c r="F689" s="182"/>
      <c r="G689" s="182"/>
      <c r="H689" s="182"/>
      <c r="I689" s="182"/>
      <c r="J689" s="182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  <c r="AA689" s="182"/>
      <c r="AB689" s="182"/>
      <c r="AC689" s="182"/>
      <c r="AD689" s="182"/>
      <c r="AE689" s="182"/>
      <c r="AF689" s="182"/>
    </row>
    <row r="690" ht="15.75" customHeight="1" spans="1:32">
      <c r="A690" s="182"/>
      <c r="B690" s="182"/>
      <c r="C690" s="182"/>
      <c r="D690" s="182"/>
      <c r="E690" s="182"/>
      <c r="F690" s="182"/>
      <c r="G690" s="182"/>
      <c r="H690" s="182"/>
      <c r="I690" s="182"/>
      <c r="J690" s="182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  <c r="AA690" s="182"/>
      <c r="AB690" s="182"/>
      <c r="AC690" s="182"/>
      <c r="AD690" s="182"/>
      <c r="AE690" s="182"/>
      <c r="AF690" s="182"/>
    </row>
    <row r="691" ht="15.75" customHeight="1" spans="1:32">
      <c r="A691" s="182"/>
      <c r="B691" s="182"/>
      <c r="C691" s="182"/>
      <c r="D691" s="182"/>
      <c r="E691" s="182"/>
      <c r="F691" s="182"/>
      <c r="G691" s="182"/>
      <c r="H691" s="182"/>
      <c r="I691" s="182"/>
      <c r="J691" s="182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  <c r="AA691" s="182"/>
      <c r="AB691" s="182"/>
      <c r="AC691" s="182"/>
      <c r="AD691" s="182"/>
      <c r="AE691" s="182"/>
      <c r="AF691" s="182"/>
    </row>
    <row r="692" ht="15.75" customHeight="1" spans="1:32">
      <c r="A692" s="182"/>
      <c r="B692" s="182"/>
      <c r="C692" s="182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  <c r="AA692" s="182"/>
      <c r="AB692" s="182"/>
      <c r="AC692" s="182"/>
      <c r="AD692" s="182"/>
      <c r="AE692" s="182"/>
      <c r="AF692" s="182"/>
    </row>
    <row r="693" ht="15.75" customHeight="1" spans="1:32">
      <c r="A693" s="182"/>
      <c r="B693" s="182"/>
      <c r="C693" s="182"/>
      <c r="D693" s="182"/>
      <c r="E693" s="182"/>
      <c r="F693" s="182"/>
      <c r="G693" s="182"/>
      <c r="H693" s="182"/>
      <c r="I693" s="182"/>
      <c r="J693" s="182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  <c r="AA693" s="182"/>
      <c r="AB693" s="182"/>
      <c r="AC693" s="182"/>
      <c r="AD693" s="182"/>
      <c r="AE693" s="182"/>
      <c r="AF693" s="182"/>
    </row>
    <row r="694" ht="15.75" customHeight="1" spans="1:32">
      <c r="A694" s="182"/>
      <c r="B694" s="182"/>
      <c r="C694" s="182"/>
      <c r="D694" s="182"/>
      <c r="E694" s="182"/>
      <c r="F694" s="182"/>
      <c r="G694" s="182"/>
      <c r="H694" s="182"/>
      <c r="I694" s="182"/>
      <c r="J694" s="182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  <c r="AA694" s="182"/>
      <c r="AB694" s="182"/>
      <c r="AC694" s="182"/>
      <c r="AD694" s="182"/>
      <c r="AE694" s="182"/>
      <c r="AF694" s="182"/>
    </row>
    <row r="695" ht="15.75" customHeight="1" spans="1:32">
      <c r="A695" s="182"/>
      <c r="B695" s="182"/>
      <c r="C695" s="182"/>
      <c r="D695" s="182"/>
      <c r="E695" s="182"/>
      <c r="F695" s="182"/>
      <c r="G695" s="182"/>
      <c r="H695" s="182"/>
      <c r="I695" s="182"/>
      <c r="J695" s="182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  <c r="AA695" s="182"/>
      <c r="AB695" s="182"/>
      <c r="AC695" s="182"/>
      <c r="AD695" s="182"/>
      <c r="AE695" s="182"/>
      <c r="AF695" s="182"/>
    </row>
    <row r="696" ht="15.75" customHeight="1" spans="1:32">
      <c r="A696" s="182"/>
      <c r="B696" s="182"/>
      <c r="C696" s="182"/>
      <c r="D696" s="182"/>
      <c r="E696" s="182"/>
      <c r="F696" s="182"/>
      <c r="G696" s="182"/>
      <c r="H696" s="182"/>
      <c r="I696" s="182"/>
      <c r="J696" s="182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  <c r="AA696" s="182"/>
      <c r="AB696" s="182"/>
      <c r="AC696" s="182"/>
      <c r="AD696" s="182"/>
      <c r="AE696" s="182"/>
      <c r="AF696" s="182"/>
    </row>
    <row r="697" ht="15.75" customHeight="1" spans="1:32">
      <c r="A697" s="182"/>
      <c r="B697" s="182"/>
      <c r="C697" s="182"/>
      <c r="D697" s="182"/>
      <c r="E697" s="182"/>
      <c r="F697" s="182"/>
      <c r="G697" s="182"/>
      <c r="H697" s="182"/>
      <c r="I697" s="182"/>
      <c r="J697" s="182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  <c r="AA697" s="182"/>
      <c r="AB697" s="182"/>
      <c r="AC697" s="182"/>
      <c r="AD697" s="182"/>
      <c r="AE697" s="182"/>
      <c r="AF697" s="182"/>
    </row>
    <row r="698" ht="15.75" customHeight="1" spans="1:32">
      <c r="A698" s="182"/>
      <c r="B698" s="182"/>
      <c r="C698" s="182"/>
      <c r="D698" s="182"/>
      <c r="E698" s="182"/>
      <c r="F698" s="182"/>
      <c r="G698" s="182"/>
      <c r="H698" s="182"/>
      <c r="I698" s="182"/>
      <c r="J698" s="182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</row>
    <row r="699" ht="15.75" customHeight="1" spans="1:32">
      <c r="A699" s="182"/>
      <c r="B699" s="182"/>
      <c r="C699" s="182"/>
      <c r="D699" s="182"/>
      <c r="E699" s="182"/>
      <c r="F699" s="182"/>
      <c r="G699" s="182"/>
      <c r="H699" s="182"/>
      <c r="I699" s="182"/>
      <c r="J699" s="182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  <c r="AA699" s="182"/>
      <c r="AB699" s="182"/>
      <c r="AC699" s="182"/>
      <c r="AD699" s="182"/>
      <c r="AE699" s="182"/>
      <c r="AF699" s="182"/>
    </row>
    <row r="700" ht="15.75" customHeight="1" spans="1:32">
      <c r="A700" s="182"/>
      <c r="B700" s="182"/>
      <c r="C700" s="182"/>
      <c r="D700" s="182"/>
      <c r="E700" s="182"/>
      <c r="F700" s="182"/>
      <c r="G700" s="182"/>
      <c r="H700" s="182"/>
      <c r="I700" s="182"/>
      <c r="J700" s="182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  <c r="AA700" s="182"/>
      <c r="AB700" s="182"/>
      <c r="AC700" s="182"/>
      <c r="AD700" s="182"/>
      <c r="AE700" s="182"/>
      <c r="AF700" s="182"/>
    </row>
    <row r="701" ht="15.75" customHeight="1" spans="1:32">
      <c r="A701" s="182"/>
      <c r="B701" s="182"/>
      <c r="C701" s="182"/>
      <c r="D701" s="182"/>
      <c r="E701" s="182"/>
      <c r="F701" s="182"/>
      <c r="G701" s="182"/>
      <c r="H701" s="182"/>
      <c r="I701" s="182"/>
      <c r="J701" s="182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  <c r="AA701" s="182"/>
      <c r="AB701" s="182"/>
      <c r="AC701" s="182"/>
      <c r="AD701" s="182"/>
      <c r="AE701" s="182"/>
      <c r="AF701" s="182"/>
    </row>
    <row r="702" ht="15.75" customHeight="1" spans="1:32">
      <c r="A702" s="182"/>
      <c r="B702" s="182"/>
      <c r="C702" s="182"/>
      <c r="D702" s="182"/>
      <c r="E702" s="182"/>
      <c r="F702" s="182"/>
      <c r="G702" s="182"/>
      <c r="H702" s="182"/>
      <c r="I702" s="182"/>
      <c r="J702" s="182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  <c r="AA702" s="182"/>
      <c r="AB702" s="182"/>
      <c r="AC702" s="182"/>
      <c r="AD702" s="182"/>
      <c r="AE702" s="182"/>
      <c r="AF702" s="182"/>
    </row>
    <row r="703" ht="15.75" customHeight="1" spans="1:32">
      <c r="A703" s="182"/>
      <c r="B703" s="182"/>
      <c r="C703" s="182"/>
      <c r="D703" s="182"/>
      <c r="E703" s="182"/>
      <c r="F703" s="182"/>
      <c r="G703" s="182"/>
      <c r="H703" s="182"/>
      <c r="I703" s="182"/>
      <c r="J703" s="182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  <c r="AA703" s="182"/>
      <c r="AB703" s="182"/>
      <c r="AC703" s="182"/>
      <c r="AD703" s="182"/>
      <c r="AE703" s="182"/>
      <c r="AF703" s="182"/>
    </row>
    <row r="704" ht="15.75" customHeight="1" spans="1:32">
      <c r="A704" s="182"/>
      <c r="B704" s="182"/>
      <c r="C704" s="182"/>
      <c r="D704" s="182"/>
      <c r="E704" s="182"/>
      <c r="F704" s="182"/>
      <c r="G704" s="182"/>
      <c r="H704" s="182"/>
      <c r="I704" s="182"/>
      <c r="J704" s="182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  <c r="AA704" s="182"/>
      <c r="AB704" s="182"/>
      <c r="AC704" s="182"/>
      <c r="AD704" s="182"/>
      <c r="AE704" s="182"/>
      <c r="AF704" s="182"/>
    </row>
    <row r="705" ht="15.75" customHeight="1" spans="1:32">
      <c r="A705" s="182"/>
      <c r="B705" s="182"/>
      <c r="C705" s="182"/>
      <c r="D705" s="182"/>
      <c r="E705" s="182"/>
      <c r="F705" s="182"/>
      <c r="G705" s="182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  <c r="AA705" s="182"/>
      <c r="AB705" s="182"/>
      <c r="AC705" s="182"/>
      <c r="AD705" s="182"/>
      <c r="AE705" s="182"/>
      <c r="AF705" s="182"/>
    </row>
    <row r="706" ht="15.75" customHeight="1" spans="1:32">
      <c r="A706" s="182"/>
      <c r="B706" s="182"/>
      <c r="C706" s="182"/>
      <c r="D706" s="182"/>
      <c r="E706" s="182"/>
      <c r="F706" s="182"/>
      <c r="G706" s="182"/>
      <c r="H706" s="182"/>
      <c r="I706" s="182"/>
      <c r="J706" s="182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  <c r="AA706" s="182"/>
      <c r="AB706" s="182"/>
      <c r="AC706" s="182"/>
      <c r="AD706" s="182"/>
      <c r="AE706" s="182"/>
      <c r="AF706" s="182"/>
    </row>
    <row r="707" ht="15.75" customHeight="1" spans="1:32">
      <c r="A707" s="182"/>
      <c r="B707" s="182"/>
      <c r="C707" s="182"/>
      <c r="D707" s="182"/>
      <c r="E707" s="182"/>
      <c r="F707" s="182"/>
      <c r="G707" s="182"/>
      <c r="H707" s="182"/>
      <c r="I707" s="182"/>
      <c r="J707" s="182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  <c r="AA707" s="182"/>
      <c r="AB707" s="182"/>
      <c r="AC707" s="182"/>
      <c r="AD707" s="182"/>
      <c r="AE707" s="182"/>
      <c r="AF707" s="182"/>
    </row>
    <row r="708" ht="15.75" customHeight="1" spans="1:32">
      <c r="A708" s="182"/>
      <c r="B708" s="182"/>
      <c r="C708" s="182"/>
      <c r="D708" s="182"/>
      <c r="E708" s="182"/>
      <c r="F708" s="182"/>
      <c r="G708" s="182"/>
      <c r="H708" s="182"/>
      <c r="I708" s="182"/>
      <c r="J708" s="182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  <c r="AA708" s="182"/>
      <c r="AB708" s="182"/>
      <c r="AC708" s="182"/>
      <c r="AD708" s="182"/>
      <c r="AE708" s="182"/>
      <c r="AF708" s="182"/>
    </row>
    <row r="709" ht="15.75" customHeight="1" spans="1:32">
      <c r="A709" s="182"/>
      <c r="B709" s="182"/>
      <c r="C709" s="182"/>
      <c r="D709" s="182"/>
      <c r="E709" s="182"/>
      <c r="F709" s="182"/>
      <c r="G709" s="182"/>
      <c r="H709" s="182"/>
      <c r="I709" s="182"/>
      <c r="J709" s="182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  <c r="AA709" s="182"/>
      <c r="AB709" s="182"/>
      <c r="AC709" s="182"/>
      <c r="AD709" s="182"/>
      <c r="AE709" s="182"/>
      <c r="AF709" s="182"/>
    </row>
    <row r="710" ht="15.75" customHeight="1" spans="1:32">
      <c r="A710" s="182"/>
      <c r="B710" s="182"/>
      <c r="C710" s="182"/>
      <c r="D710" s="182"/>
      <c r="E710" s="182"/>
      <c r="F710" s="182"/>
      <c r="G710" s="182"/>
      <c r="H710" s="182"/>
      <c r="I710" s="182"/>
      <c r="J710" s="182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  <c r="AA710" s="182"/>
      <c r="AB710" s="182"/>
      <c r="AC710" s="182"/>
      <c r="AD710" s="182"/>
      <c r="AE710" s="182"/>
      <c r="AF710" s="182"/>
    </row>
    <row r="711" ht="15.75" customHeight="1" spans="1:32">
      <c r="A711" s="182"/>
      <c r="B711" s="182"/>
      <c r="C711" s="182"/>
      <c r="D711" s="182"/>
      <c r="E711" s="182"/>
      <c r="F711" s="182"/>
      <c r="G711" s="182"/>
      <c r="H711" s="182"/>
      <c r="I711" s="182"/>
      <c r="J711" s="182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  <c r="AA711" s="182"/>
      <c r="AB711" s="182"/>
      <c r="AC711" s="182"/>
      <c r="AD711" s="182"/>
      <c r="AE711" s="182"/>
      <c r="AF711" s="182"/>
    </row>
    <row r="712" ht="15.75" customHeight="1" spans="1:32">
      <c r="A712" s="182"/>
      <c r="B712" s="182"/>
      <c r="C712" s="182"/>
      <c r="D712" s="182"/>
      <c r="E712" s="182"/>
      <c r="F712" s="182"/>
      <c r="G712" s="182"/>
      <c r="H712" s="182"/>
      <c r="I712" s="182"/>
      <c r="J712" s="182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  <c r="AA712" s="182"/>
      <c r="AB712" s="182"/>
      <c r="AC712" s="182"/>
      <c r="AD712" s="182"/>
      <c r="AE712" s="182"/>
      <c r="AF712" s="182"/>
    </row>
    <row r="713" ht="15.75" customHeight="1" spans="1:32">
      <c r="A713" s="182"/>
      <c r="B713" s="182"/>
      <c r="C713" s="182"/>
      <c r="D713" s="182"/>
      <c r="E713" s="182"/>
      <c r="F713" s="182"/>
      <c r="G713" s="182"/>
      <c r="H713" s="182"/>
      <c r="I713" s="182"/>
      <c r="J713" s="182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  <c r="AA713" s="182"/>
      <c r="AB713" s="182"/>
      <c r="AC713" s="182"/>
      <c r="AD713" s="182"/>
      <c r="AE713" s="182"/>
      <c r="AF713" s="182"/>
    </row>
    <row r="714" ht="15.75" customHeight="1" spans="1:32">
      <c r="A714" s="182"/>
      <c r="B714" s="182"/>
      <c r="C714" s="182"/>
      <c r="D714" s="182"/>
      <c r="E714" s="182"/>
      <c r="F714" s="182"/>
      <c r="G714" s="182"/>
      <c r="H714" s="182"/>
      <c r="I714" s="182"/>
      <c r="J714" s="182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  <c r="AA714" s="182"/>
      <c r="AB714" s="182"/>
      <c r="AC714" s="182"/>
      <c r="AD714" s="182"/>
      <c r="AE714" s="182"/>
      <c r="AF714" s="182"/>
    </row>
    <row r="715" ht="15.75" customHeight="1" spans="1:32">
      <c r="A715" s="182"/>
      <c r="B715" s="182"/>
      <c r="C715" s="182"/>
      <c r="D715" s="182"/>
      <c r="E715" s="182"/>
      <c r="F715" s="182"/>
      <c r="G715" s="182"/>
      <c r="H715" s="182"/>
      <c r="I715" s="182"/>
      <c r="J715" s="182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  <c r="AA715" s="182"/>
      <c r="AB715" s="182"/>
      <c r="AC715" s="182"/>
      <c r="AD715" s="182"/>
      <c r="AE715" s="182"/>
      <c r="AF715" s="182"/>
    </row>
    <row r="716" ht="15.75" customHeight="1" spans="1:32">
      <c r="A716" s="182"/>
      <c r="B716" s="182"/>
      <c r="C716" s="182"/>
      <c r="D716" s="182"/>
      <c r="E716" s="182"/>
      <c r="F716" s="182"/>
      <c r="G716" s="182"/>
      <c r="H716" s="182"/>
      <c r="I716" s="182"/>
      <c r="J716" s="182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</row>
    <row r="717" ht="15.75" customHeight="1" spans="1:32">
      <c r="A717" s="182"/>
      <c r="B717" s="182"/>
      <c r="C717" s="182"/>
      <c r="D717" s="182"/>
      <c r="E717" s="182"/>
      <c r="F717" s="182"/>
      <c r="G717" s="182"/>
      <c r="H717" s="182"/>
      <c r="I717" s="182"/>
      <c r="J717" s="182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  <c r="AA717" s="182"/>
      <c r="AB717" s="182"/>
      <c r="AC717" s="182"/>
      <c r="AD717" s="182"/>
      <c r="AE717" s="182"/>
      <c r="AF717" s="182"/>
    </row>
    <row r="718" ht="15.75" customHeight="1" spans="1:32">
      <c r="A718" s="182"/>
      <c r="B718" s="182"/>
      <c r="C718" s="182"/>
      <c r="D718" s="182"/>
      <c r="E718" s="182"/>
      <c r="F718" s="182"/>
      <c r="G718" s="182"/>
      <c r="H718" s="182"/>
      <c r="I718" s="182"/>
      <c r="J718" s="182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  <c r="AA718" s="182"/>
      <c r="AB718" s="182"/>
      <c r="AC718" s="182"/>
      <c r="AD718" s="182"/>
      <c r="AE718" s="182"/>
      <c r="AF718" s="182"/>
    </row>
    <row r="719" ht="15.75" customHeight="1" spans="1:32">
      <c r="A719" s="182"/>
      <c r="B719" s="182"/>
      <c r="C719" s="182"/>
      <c r="D719" s="182"/>
      <c r="E719" s="182"/>
      <c r="F719" s="182"/>
      <c r="G719" s="182"/>
      <c r="H719" s="182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  <c r="AA719" s="182"/>
      <c r="AB719" s="182"/>
      <c r="AC719" s="182"/>
      <c r="AD719" s="182"/>
      <c r="AE719" s="182"/>
      <c r="AF719" s="182"/>
    </row>
    <row r="720" ht="15.75" customHeight="1" spans="1:32">
      <c r="A720" s="182"/>
      <c r="B720" s="182"/>
      <c r="C720" s="182"/>
      <c r="D720" s="182"/>
      <c r="E720" s="182"/>
      <c r="F720" s="182"/>
      <c r="G720" s="182"/>
      <c r="H720" s="182"/>
      <c r="I720" s="182"/>
      <c r="J720" s="182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  <c r="AA720" s="182"/>
      <c r="AB720" s="182"/>
      <c r="AC720" s="182"/>
      <c r="AD720" s="182"/>
      <c r="AE720" s="182"/>
      <c r="AF720" s="182"/>
    </row>
    <row r="721" ht="15.75" customHeight="1" spans="1:32">
      <c r="A721" s="182"/>
      <c r="B721" s="182"/>
      <c r="C721" s="182"/>
      <c r="D721" s="182"/>
      <c r="E721" s="182"/>
      <c r="F721" s="182"/>
      <c r="G721" s="182"/>
      <c r="H721" s="182"/>
      <c r="I721" s="182"/>
      <c r="J721" s="182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  <c r="AA721" s="182"/>
      <c r="AB721" s="182"/>
      <c r="AC721" s="182"/>
      <c r="AD721" s="182"/>
      <c r="AE721" s="182"/>
      <c r="AF721" s="182"/>
    </row>
    <row r="722" ht="15.75" customHeight="1" spans="1:32">
      <c r="A722" s="182"/>
      <c r="B722" s="182"/>
      <c r="C722" s="182"/>
      <c r="D722" s="182"/>
      <c r="E722" s="182"/>
      <c r="F722" s="182"/>
      <c r="G722" s="182"/>
      <c r="H722" s="182"/>
      <c r="I722" s="182"/>
      <c r="J722" s="182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  <c r="AA722" s="182"/>
      <c r="AB722" s="182"/>
      <c r="AC722" s="182"/>
      <c r="AD722" s="182"/>
      <c r="AE722" s="182"/>
      <c r="AF722" s="182"/>
    </row>
    <row r="723" ht="15.75" customHeight="1" spans="1:32">
      <c r="A723" s="182"/>
      <c r="B723" s="182"/>
      <c r="C723" s="182"/>
      <c r="D723" s="182"/>
      <c r="E723" s="182"/>
      <c r="F723" s="182"/>
      <c r="G723" s="182"/>
      <c r="H723" s="182"/>
      <c r="I723" s="182"/>
      <c r="J723" s="182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  <c r="AA723" s="182"/>
      <c r="AB723" s="182"/>
      <c r="AC723" s="182"/>
      <c r="AD723" s="182"/>
      <c r="AE723" s="182"/>
      <c r="AF723" s="182"/>
    </row>
    <row r="724" ht="15.75" customHeight="1" spans="1:32">
      <c r="A724" s="182"/>
      <c r="B724" s="182"/>
      <c r="C724" s="182"/>
      <c r="D724" s="182"/>
      <c r="E724" s="182"/>
      <c r="F724" s="182"/>
      <c r="G724" s="182"/>
      <c r="H724" s="182"/>
      <c r="I724" s="182"/>
      <c r="J724" s="182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  <c r="AA724" s="182"/>
      <c r="AB724" s="182"/>
      <c r="AC724" s="182"/>
      <c r="AD724" s="182"/>
      <c r="AE724" s="182"/>
      <c r="AF724" s="182"/>
    </row>
    <row r="725" ht="15.75" customHeight="1" spans="1:32">
      <c r="A725" s="182"/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  <c r="AA725" s="182"/>
      <c r="AB725" s="182"/>
      <c r="AC725" s="182"/>
      <c r="AD725" s="182"/>
      <c r="AE725" s="182"/>
      <c r="AF725" s="182"/>
    </row>
    <row r="726" ht="15.75" customHeight="1" spans="1:32">
      <c r="A726" s="182"/>
      <c r="B726" s="182"/>
      <c r="C726" s="182"/>
      <c r="D726" s="182"/>
      <c r="E726" s="182"/>
      <c r="F726" s="182"/>
      <c r="G726" s="182"/>
      <c r="H726" s="182"/>
      <c r="I726" s="182"/>
      <c r="J726" s="182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  <c r="AA726" s="182"/>
      <c r="AB726" s="182"/>
      <c r="AC726" s="182"/>
      <c r="AD726" s="182"/>
      <c r="AE726" s="182"/>
      <c r="AF726" s="182"/>
    </row>
    <row r="727" ht="15.75" customHeight="1" spans="1:32">
      <c r="A727" s="182"/>
      <c r="B727" s="182"/>
      <c r="C727" s="182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  <c r="AA727" s="182"/>
      <c r="AB727" s="182"/>
      <c r="AC727" s="182"/>
      <c r="AD727" s="182"/>
      <c r="AE727" s="182"/>
      <c r="AF727" s="182"/>
    </row>
    <row r="728" ht="15.75" customHeight="1" spans="1:32">
      <c r="A728" s="182"/>
      <c r="B728" s="182"/>
      <c r="C728" s="182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  <c r="AA728" s="182"/>
      <c r="AB728" s="182"/>
      <c r="AC728" s="182"/>
      <c r="AD728" s="182"/>
      <c r="AE728" s="182"/>
      <c r="AF728" s="182"/>
    </row>
    <row r="729" ht="15.75" customHeight="1" spans="1:32">
      <c r="A729" s="182"/>
      <c r="B729" s="182"/>
      <c r="C729" s="182"/>
      <c r="D729" s="182"/>
      <c r="E729" s="182"/>
      <c r="F729" s="182"/>
      <c r="G729" s="182"/>
      <c r="H729" s="182"/>
      <c r="I729" s="182"/>
      <c r="J729" s="182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  <c r="AA729" s="182"/>
      <c r="AB729" s="182"/>
      <c r="AC729" s="182"/>
      <c r="AD729" s="182"/>
      <c r="AE729" s="182"/>
      <c r="AF729" s="182"/>
    </row>
    <row r="730" ht="15.75" customHeight="1" spans="1:32">
      <c r="A730" s="182"/>
      <c r="B730" s="182"/>
      <c r="C730" s="182"/>
      <c r="D730" s="182"/>
      <c r="E730" s="182"/>
      <c r="F730" s="182"/>
      <c r="G730" s="182"/>
      <c r="H730" s="182"/>
      <c r="I730" s="182"/>
      <c r="J730" s="182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  <c r="AA730" s="182"/>
      <c r="AB730" s="182"/>
      <c r="AC730" s="182"/>
      <c r="AD730" s="182"/>
      <c r="AE730" s="182"/>
      <c r="AF730" s="182"/>
    </row>
    <row r="731" ht="15.75" customHeight="1" spans="1:32">
      <c r="A731" s="182"/>
      <c r="B731" s="182"/>
      <c r="C731" s="182"/>
      <c r="D731" s="182"/>
      <c r="E731" s="182"/>
      <c r="F731" s="182"/>
      <c r="G731" s="182"/>
      <c r="H731" s="182"/>
      <c r="I731" s="182"/>
      <c r="J731" s="182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  <c r="AA731" s="182"/>
      <c r="AB731" s="182"/>
      <c r="AC731" s="182"/>
      <c r="AD731" s="182"/>
      <c r="AE731" s="182"/>
      <c r="AF731" s="182"/>
    </row>
    <row r="732" ht="15.75" customHeight="1" spans="1:32">
      <c r="A732" s="182"/>
      <c r="B732" s="182"/>
      <c r="C732" s="182"/>
      <c r="D732" s="182"/>
      <c r="E732" s="182"/>
      <c r="F732" s="182"/>
      <c r="G732" s="182"/>
      <c r="H732" s="182"/>
      <c r="I732" s="182"/>
      <c r="J732" s="182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  <c r="AA732" s="182"/>
      <c r="AB732" s="182"/>
      <c r="AC732" s="182"/>
      <c r="AD732" s="182"/>
      <c r="AE732" s="182"/>
      <c r="AF732" s="182"/>
    </row>
    <row r="733" ht="15.75" customHeight="1" spans="1:32">
      <c r="A733" s="182"/>
      <c r="B733" s="182"/>
      <c r="C733" s="182"/>
      <c r="D733" s="182"/>
      <c r="E733" s="182"/>
      <c r="F733" s="182"/>
      <c r="G733" s="182"/>
      <c r="H733" s="182"/>
      <c r="I733" s="182"/>
      <c r="J733" s="182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  <c r="AA733" s="182"/>
      <c r="AB733" s="182"/>
      <c r="AC733" s="182"/>
      <c r="AD733" s="182"/>
      <c r="AE733" s="182"/>
      <c r="AF733" s="182"/>
    </row>
    <row r="734" ht="15.75" customHeight="1" spans="1:32">
      <c r="A734" s="182"/>
      <c r="B734" s="182"/>
      <c r="C734" s="182"/>
      <c r="D734" s="182"/>
      <c r="E734" s="182"/>
      <c r="F734" s="182"/>
      <c r="G734" s="182"/>
      <c r="H734" s="182"/>
      <c r="I734" s="182"/>
      <c r="J734" s="182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  <c r="AA734" s="182"/>
      <c r="AB734" s="182"/>
      <c r="AC734" s="182"/>
      <c r="AD734" s="182"/>
      <c r="AE734" s="182"/>
      <c r="AF734" s="182"/>
    </row>
    <row r="735" ht="15.75" customHeight="1" spans="1:32">
      <c r="A735" s="182"/>
      <c r="B735" s="182"/>
      <c r="C735" s="182"/>
      <c r="D735" s="182"/>
      <c r="E735" s="182"/>
      <c r="F735" s="182"/>
      <c r="G735" s="182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  <c r="AA735" s="182"/>
      <c r="AB735" s="182"/>
      <c r="AC735" s="182"/>
      <c r="AD735" s="182"/>
      <c r="AE735" s="182"/>
      <c r="AF735" s="182"/>
    </row>
    <row r="736" ht="15.75" customHeight="1" spans="1:32">
      <c r="A736" s="182"/>
      <c r="B736" s="182"/>
      <c r="C736" s="182"/>
      <c r="D736" s="182"/>
      <c r="E736" s="182"/>
      <c r="F736" s="182"/>
      <c r="G736" s="182"/>
      <c r="H736" s="182"/>
      <c r="I736" s="182"/>
      <c r="J736" s="182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  <c r="AA736" s="182"/>
      <c r="AB736" s="182"/>
      <c r="AC736" s="182"/>
      <c r="AD736" s="182"/>
      <c r="AE736" s="182"/>
      <c r="AF736" s="182"/>
    </row>
    <row r="737" ht="15.75" customHeight="1" spans="1:32">
      <c r="A737" s="182"/>
      <c r="B737" s="182"/>
      <c r="C737" s="182"/>
      <c r="D737" s="182"/>
      <c r="E737" s="182"/>
      <c r="F737" s="182"/>
      <c r="G737" s="182"/>
      <c r="H737" s="182"/>
      <c r="I737" s="182"/>
      <c r="J737" s="182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  <c r="AA737" s="182"/>
      <c r="AB737" s="182"/>
      <c r="AC737" s="182"/>
      <c r="AD737" s="182"/>
      <c r="AE737" s="182"/>
      <c r="AF737" s="182"/>
    </row>
    <row r="738" ht="15.75" customHeight="1" spans="1:32">
      <c r="A738" s="182"/>
      <c r="B738" s="182"/>
      <c r="C738" s="182"/>
      <c r="D738" s="182"/>
      <c r="E738" s="182"/>
      <c r="F738" s="182"/>
      <c r="G738" s="182"/>
      <c r="H738" s="182"/>
      <c r="I738" s="182"/>
      <c r="J738" s="182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  <c r="AA738" s="182"/>
      <c r="AB738" s="182"/>
      <c r="AC738" s="182"/>
      <c r="AD738" s="182"/>
      <c r="AE738" s="182"/>
      <c r="AF738" s="182"/>
    </row>
    <row r="739" ht="15.75" customHeight="1" spans="1:32">
      <c r="A739" s="182"/>
      <c r="B739" s="182"/>
      <c r="C739" s="182"/>
      <c r="D739" s="182"/>
      <c r="E739" s="182"/>
      <c r="F739" s="182"/>
      <c r="G739" s="182"/>
      <c r="H739" s="182"/>
      <c r="I739" s="182"/>
      <c r="J739" s="182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  <c r="AA739" s="182"/>
      <c r="AB739" s="182"/>
      <c r="AC739" s="182"/>
      <c r="AD739" s="182"/>
      <c r="AE739" s="182"/>
      <c r="AF739" s="182"/>
    </row>
    <row r="740" ht="15.75" customHeight="1" spans="1:32">
      <c r="A740" s="182"/>
      <c r="B740" s="182"/>
      <c r="C740" s="182"/>
      <c r="D740" s="182"/>
      <c r="E740" s="182"/>
      <c r="F740" s="182"/>
      <c r="G740" s="182"/>
      <c r="H740" s="182"/>
      <c r="I740" s="182"/>
      <c r="J740" s="182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  <c r="AA740" s="182"/>
      <c r="AB740" s="182"/>
      <c r="AC740" s="182"/>
      <c r="AD740" s="182"/>
      <c r="AE740" s="182"/>
      <c r="AF740" s="182"/>
    </row>
    <row r="741" ht="15.75" customHeight="1" spans="1:32">
      <c r="A741" s="182"/>
      <c r="B741" s="182"/>
      <c r="C741" s="182"/>
      <c r="D741" s="182"/>
      <c r="E741" s="182"/>
      <c r="F741" s="182"/>
      <c r="G741" s="182"/>
      <c r="H741" s="182"/>
      <c r="I741" s="182"/>
      <c r="J741" s="182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  <c r="AA741" s="182"/>
      <c r="AB741" s="182"/>
      <c r="AC741" s="182"/>
      <c r="AD741" s="182"/>
      <c r="AE741" s="182"/>
      <c r="AF741" s="182"/>
    </row>
    <row r="742" ht="15.75" customHeight="1" spans="1:32">
      <c r="A742" s="182"/>
      <c r="B742" s="182"/>
      <c r="C742" s="182"/>
      <c r="D742" s="182"/>
      <c r="E742" s="182"/>
      <c r="F742" s="182"/>
      <c r="G742" s="182"/>
      <c r="H742" s="182"/>
      <c r="I742" s="182"/>
      <c r="J742" s="182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  <c r="AA742" s="182"/>
      <c r="AB742" s="182"/>
      <c r="AC742" s="182"/>
      <c r="AD742" s="182"/>
      <c r="AE742" s="182"/>
      <c r="AF742" s="182"/>
    </row>
    <row r="743" ht="15.75" customHeight="1" spans="1:32">
      <c r="A743" s="182"/>
      <c r="B743" s="182"/>
      <c r="C743" s="182"/>
      <c r="D743" s="182"/>
      <c r="E743" s="182"/>
      <c r="F743" s="182"/>
      <c r="G743" s="182"/>
      <c r="H743" s="182"/>
      <c r="I743" s="182"/>
      <c r="J743" s="182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  <c r="AA743" s="182"/>
      <c r="AB743" s="182"/>
      <c r="AC743" s="182"/>
      <c r="AD743" s="182"/>
      <c r="AE743" s="182"/>
      <c r="AF743" s="182"/>
    </row>
    <row r="744" ht="15.75" customHeight="1" spans="1:32">
      <c r="A744" s="182"/>
      <c r="B744" s="182"/>
      <c r="C744" s="182"/>
      <c r="D744" s="182"/>
      <c r="E744" s="182"/>
      <c r="F744" s="182"/>
      <c r="G744" s="182"/>
      <c r="H744" s="182"/>
      <c r="I744" s="182"/>
      <c r="J744" s="182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  <c r="AA744" s="182"/>
      <c r="AB744" s="182"/>
      <c r="AC744" s="182"/>
      <c r="AD744" s="182"/>
      <c r="AE744" s="182"/>
      <c r="AF744" s="182"/>
    </row>
    <row r="745" ht="15.75" customHeight="1" spans="1:32">
      <c r="A745" s="182"/>
      <c r="B745" s="182"/>
      <c r="C745" s="182"/>
      <c r="D745" s="182"/>
      <c r="E745" s="182"/>
      <c r="F745" s="182"/>
      <c r="G745" s="182"/>
      <c r="H745" s="182"/>
      <c r="I745" s="182"/>
      <c r="J745" s="182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  <c r="AA745" s="182"/>
      <c r="AB745" s="182"/>
      <c r="AC745" s="182"/>
      <c r="AD745" s="182"/>
      <c r="AE745" s="182"/>
      <c r="AF745" s="182"/>
    </row>
    <row r="746" ht="15.75" customHeight="1" spans="1:32">
      <c r="A746" s="182"/>
      <c r="B746" s="182"/>
      <c r="C746" s="182"/>
      <c r="D746" s="182"/>
      <c r="E746" s="182"/>
      <c r="F746" s="182"/>
      <c r="G746" s="182"/>
      <c r="H746" s="182"/>
      <c r="I746" s="182"/>
      <c r="J746" s="182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  <c r="AA746" s="182"/>
      <c r="AB746" s="182"/>
      <c r="AC746" s="182"/>
      <c r="AD746" s="182"/>
      <c r="AE746" s="182"/>
      <c r="AF746" s="182"/>
    </row>
    <row r="747" ht="15.75" customHeight="1" spans="1:32">
      <c r="A747" s="182"/>
      <c r="B747" s="182"/>
      <c r="C747" s="182"/>
      <c r="D747" s="182"/>
      <c r="E747" s="182"/>
      <c r="F747" s="182"/>
      <c r="G747" s="182"/>
      <c r="H747" s="182"/>
      <c r="I747" s="182"/>
      <c r="J747" s="182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  <c r="AA747" s="182"/>
      <c r="AB747" s="182"/>
      <c r="AC747" s="182"/>
      <c r="AD747" s="182"/>
      <c r="AE747" s="182"/>
      <c r="AF747" s="182"/>
    </row>
    <row r="748" ht="15.75" customHeight="1" spans="1:32">
      <c r="A748" s="182"/>
      <c r="B748" s="182"/>
      <c r="C748" s="182"/>
      <c r="D748" s="182"/>
      <c r="E748" s="182"/>
      <c r="F748" s="182"/>
      <c r="G748" s="182"/>
      <c r="H748" s="182"/>
      <c r="I748" s="182"/>
      <c r="J748" s="182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  <c r="AA748" s="182"/>
      <c r="AB748" s="182"/>
      <c r="AC748" s="182"/>
      <c r="AD748" s="182"/>
      <c r="AE748" s="182"/>
      <c r="AF748" s="182"/>
    </row>
    <row r="749" ht="15.75" customHeight="1" spans="1:32">
      <c r="A749" s="182"/>
      <c r="B749" s="182"/>
      <c r="C749" s="182"/>
      <c r="D749" s="182"/>
      <c r="E749" s="182"/>
      <c r="F749" s="182"/>
      <c r="G749" s="182"/>
      <c r="H749" s="182"/>
      <c r="I749" s="182"/>
      <c r="J749" s="182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  <c r="AA749" s="182"/>
      <c r="AB749" s="182"/>
      <c r="AC749" s="182"/>
      <c r="AD749" s="182"/>
      <c r="AE749" s="182"/>
      <c r="AF749" s="182"/>
    </row>
    <row r="750" ht="15.75" customHeight="1" spans="1:32">
      <c r="A750" s="182"/>
      <c r="B750" s="182"/>
      <c r="C750" s="182"/>
      <c r="D750" s="182"/>
      <c r="E750" s="182"/>
      <c r="F750" s="182"/>
      <c r="G750" s="182"/>
      <c r="H750" s="182"/>
      <c r="I750" s="182"/>
      <c r="J750" s="182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  <c r="AA750" s="182"/>
      <c r="AB750" s="182"/>
      <c r="AC750" s="182"/>
      <c r="AD750" s="182"/>
      <c r="AE750" s="182"/>
      <c r="AF750" s="182"/>
    </row>
    <row r="751" ht="15.75" customHeight="1" spans="1:32">
      <c r="A751" s="182"/>
      <c r="B751" s="182"/>
      <c r="C751" s="182"/>
      <c r="D751" s="182"/>
      <c r="E751" s="182"/>
      <c r="F751" s="182"/>
      <c r="G751" s="182"/>
      <c r="H751" s="182"/>
      <c r="I751" s="182"/>
      <c r="J751" s="182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  <c r="AA751" s="182"/>
      <c r="AB751" s="182"/>
      <c r="AC751" s="182"/>
      <c r="AD751" s="182"/>
      <c r="AE751" s="182"/>
      <c r="AF751" s="182"/>
    </row>
    <row r="752" ht="15.75" customHeight="1" spans="1:32">
      <c r="A752" s="182"/>
      <c r="B752" s="182"/>
      <c r="C752" s="182"/>
      <c r="D752" s="182"/>
      <c r="E752" s="182"/>
      <c r="F752" s="182"/>
      <c r="G752" s="182"/>
      <c r="H752" s="182"/>
      <c r="I752" s="182"/>
      <c r="J752" s="182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  <c r="AA752" s="182"/>
      <c r="AB752" s="182"/>
      <c r="AC752" s="182"/>
      <c r="AD752" s="182"/>
      <c r="AE752" s="182"/>
      <c r="AF752" s="182"/>
    </row>
    <row r="753" ht="15.75" customHeight="1" spans="1:32">
      <c r="A753" s="182"/>
      <c r="B753" s="182"/>
      <c r="C753" s="182"/>
      <c r="D753" s="182"/>
      <c r="E753" s="182"/>
      <c r="F753" s="182"/>
      <c r="G753" s="182"/>
      <c r="H753" s="182"/>
      <c r="I753" s="182"/>
      <c r="J753" s="182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  <c r="AA753" s="182"/>
      <c r="AB753" s="182"/>
      <c r="AC753" s="182"/>
      <c r="AD753" s="182"/>
      <c r="AE753" s="182"/>
      <c r="AF753" s="182"/>
    </row>
    <row r="754" ht="15.75" customHeight="1" spans="1:32">
      <c r="A754" s="182"/>
      <c r="B754" s="182"/>
      <c r="C754" s="182"/>
      <c r="D754" s="182"/>
      <c r="E754" s="182"/>
      <c r="F754" s="182"/>
      <c r="G754" s="182"/>
      <c r="H754" s="182"/>
      <c r="I754" s="182"/>
      <c r="J754" s="182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  <c r="AA754" s="182"/>
      <c r="AB754" s="182"/>
      <c r="AC754" s="182"/>
      <c r="AD754" s="182"/>
      <c r="AE754" s="182"/>
      <c r="AF754" s="182"/>
    </row>
    <row r="755" ht="15.75" customHeight="1" spans="1:32">
      <c r="A755" s="182"/>
      <c r="B755" s="182"/>
      <c r="C755" s="182"/>
      <c r="D755" s="182"/>
      <c r="E755" s="182"/>
      <c r="F755" s="182"/>
      <c r="G755" s="182"/>
      <c r="H755" s="182"/>
      <c r="I755" s="182"/>
      <c r="J755" s="182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  <c r="AA755" s="182"/>
      <c r="AB755" s="182"/>
      <c r="AC755" s="182"/>
      <c r="AD755" s="182"/>
      <c r="AE755" s="182"/>
      <c r="AF755" s="182"/>
    </row>
    <row r="756" ht="15.75" customHeight="1" spans="1:32">
      <c r="A756" s="182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  <c r="AA756" s="182"/>
      <c r="AB756" s="182"/>
      <c r="AC756" s="182"/>
      <c r="AD756" s="182"/>
      <c r="AE756" s="182"/>
      <c r="AF756" s="182"/>
    </row>
    <row r="757" ht="15.75" customHeight="1" spans="1:32">
      <c r="A757" s="182"/>
      <c r="B757" s="182"/>
      <c r="C757" s="182"/>
      <c r="D757" s="182"/>
      <c r="E757" s="182"/>
      <c r="F757" s="182"/>
      <c r="G757" s="182"/>
      <c r="H757" s="182"/>
      <c r="I757" s="182"/>
      <c r="J757" s="182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  <c r="AA757" s="182"/>
      <c r="AB757" s="182"/>
      <c r="AC757" s="182"/>
      <c r="AD757" s="182"/>
      <c r="AE757" s="182"/>
      <c r="AF757" s="182"/>
    </row>
    <row r="758" ht="15.75" customHeight="1" spans="1:32">
      <c r="A758" s="182"/>
      <c r="B758" s="182"/>
      <c r="C758" s="182"/>
      <c r="D758" s="182"/>
      <c r="E758" s="182"/>
      <c r="F758" s="182"/>
      <c r="G758" s="182"/>
      <c r="H758" s="182"/>
      <c r="I758" s="182"/>
      <c r="J758" s="182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  <c r="AA758" s="182"/>
      <c r="AB758" s="182"/>
      <c r="AC758" s="182"/>
      <c r="AD758" s="182"/>
      <c r="AE758" s="182"/>
      <c r="AF758" s="182"/>
    </row>
    <row r="759" ht="15.75" customHeight="1" spans="1:32">
      <c r="A759" s="182"/>
      <c r="B759" s="182"/>
      <c r="C759" s="182"/>
      <c r="D759" s="182"/>
      <c r="E759" s="182"/>
      <c r="F759" s="182"/>
      <c r="G759" s="182"/>
      <c r="H759" s="182"/>
      <c r="I759" s="182"/>
      <c r="J759" s="182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  <c r="AA759" s="182"/>
      <c r="AB759" s="182"/>
      <c r="AC759" s="182"/>
      <c r="AD759" s="182"/>
      <c r="AE759" s="182"/>
      <c r="AF759" s="182"/>
    </row>
    <row r="760" ht="15.75" customHeight="1" spans="1:32">
      <c r="A760" s="182"/>
      <c r="B760" s="182"/>
      <c r="C760" s="182"/>
      <c r="D760" s="182"/>
      <c r="E760" s="182"/>
      <c r="F760" s="182"/>
      <c r="G760" s="182"/>
      <c r="H760" s="182"/>
      <c r="I760" s="182"/>
      <c r="J760" s="182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  <c r="AA760" s="182"/>
      <c r="AB760" s="182"/>
      <c r="AC760" s="182"/>
      <c r="AD760" s="182"/>
      <c r="AE760" s="182"/>
      <c r="AF760" s="182"/>
    </row>
    <row r="761" ht="15.75" customHeight="1" spans="1:32">
      <c r="A761" s="182"/>
      <c r="B761" s="182"/>
      <c r="C761" s="182"/>
      <c r="D761" s="182"/>
      <c r="E761" s="182"/>
      <c r="F761" s="182"/>
      <c r="G761" s="182"/>
      <c r="H761" s="182"/>
      <c r="I761" s="182"/>
      <c r="J761" s="182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  <c r="AA761" s="182"/>
      <c r="AB761" s="182"/>
      <c r="AC761" s="182"/>
      <c r="AD761" s="182"/>
      <c r="AE761" s="182"/>
      <c r="AF761" s="182"/>
    </row>
    <row r="762" ht="15.75" customHeight="1" spans="1:32">
      <c r="A762" s="182"/>
      <c r="B762" s="182"/>
      <c r="C762" s="182"/>
      <c r="D762" s="182"/>
      <c r="E762" s="182"/>
      <c r="F762" s="182"/>
      <c r="G762" s="182"/>
      <c r="H762" s="182"/>
      <c r="I762" s="182"/>
      <c r="J762" s="182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  <c r="AA762" s="182"/>
      <c r="AB762" s="182"/>
      <c r="AC762" s="182"/>
      <c r="AD762" s="182"/>
      <c r="AE762" s="182"/>
      <c r="AF762" s="182"/>
    </row>
    <row r="763" ht="15.75" customHeight="1" spans="1:32">
      <c r="A763" s="182"/>
      <c r="B763" s="182"/>
      <c r="C763" s="182"/>
      <c r="D763" s="182"/>
      <c r="E763" s="182"/>
      <c r="F763" s="182"/>
      <c r="G763" s="182"/>
      <c r="H763" s="182"/>
      <c r="I763" s="182"/>
      <c r="J763" s="182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  <c r="AA763" s="182"/>
      <c r="AB763" s="182"/>
      <c r="AC763" s="182"/>
      <c r="AD763" s="182"/>
      <c r="AE763" s="182"/>
      <c r="AF763" s="182"/>
    </row>
    <row r="764" ht="15.75" customHeight="1" spans="1:32">
      <c r="A764" s="182"/>
      <c r="B764" s="182"/>
      <c r="C764" s="182"/>
      <c r="D764" s="182"/>
      <c r="E764" s="182"/>
      <c r="F764" s="182"/>
      <c r="G764" s="182"/>
      <c r="H764" s="182"/>
      <c r="I764" s="182"/>
      <c r="J764" s="182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  <c r="AA764" s="182"/>
      <c r="AB764" s="182"/>
      <c r="AC764" s="182"/>
      <c r="AD764" s="182"/>
      <c r="AE764" s="182"/>
      <c r="AF764" s="182"/>
    </row>
    <row r="765" ht="15.75" customHeight="1" spans="1:32">
      <c r="A765" s="182"/>
      <c r="B765" s="182"/>
      <c r="C765" s="182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  <c r="AA765" s="182"/>
      <c r="AB765" s="182"/>
      <c r="AC765" s="182"/>
      <c r="AD765" s="182"/>
      <c r="AE765" s="182"/>
      <c r="AF765" s="182"/>
    </row>
    <row r="766" ht="15.75" customHeight="1" spans="1:32">
      <c r="A766" s="182"/>
      <c r="B766" s="182"/>
      <c r="C766" s="182"/>
      <c r="D766" s="182"/>
      <c r="E766" s="182"/>
      <c r="F766" s="182"/>
      <c r="G766" s="182"/>
      <c r="H766" s="182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</row>
    <row r="767" ht="15.75" customHeight="1" spans="1:32">
      <c r="A767" s="182"/>
      <c r="B767" s="182"/>
      <c r="C767" s="182"/>
      <c r="D767" s="182"/>
      <c r="E767" s="182"/>
      <c r="F767" s="182"/>
      <c r="G767" s="182"/>
      <c r="H767" s="182"/>
      <c r="I767" s="182"/>
      <c r="J767" s="182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  <c r="AA767" s="182"/>
      <c r="AB767" s="182"/>
      <c r="AC767" s="182"/>
      <c r="AD767" s="182"/>
      <c r="AE767" s="182"/>
      <c r="AF767" s="182"/>
    </row>
    <row r="768" ht="15.75" customHeight="1" spans="1:32">
      <c r="A768" s="182"/>
      <c r="B768" s="182"/>
      <c r="C768" s="182"/>
      <c r="D768" s="182"/>
      <c r="E768" s="182"/>
      <c r="F768" s="182"/>
      <c r="G768" s="182"/>
      <c r="H768" s="182"/>
      <c r="I768" s="182"/>
      <c r="J768" s="182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  <c r="AA768" s="182"/>
      <c r="AB768" s="182"/>
      <c r="AC768" s="182"/>
      <c r="AD768" s="182"/>
      <c r="AE768" s="182"/>
      <c r="AF768" s="182"/>
    </row>
    <row r="769" ht="15.75" customHeight="1" spans="1:32">
      <c r="A769" s="182"/>
      <c r="B769" s="182"/>
      <c r="C769" s="182"/>
      <c r="D769" s="182"/>
      <c r="E769" s="182"/>
      <c r="F769" s="182"/>
      <c r="G769" s="182"/>
      <c r="H769" s="182"/>
      <c r="I769" s="182"/>
      <c r="J769" s="182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  <c r="AA769" s="182"/>
      <c r="AB769" s="182"/>
      <c r="AC769" s="182"/>
      <c r="AD769" s="182"/>
      <c r="AE769" s="182"/>
      <c r="AF769" s="182"/>
    </row>
    <row r="770" ht="15.75" customHeight="1" spans="1:32">
      <c r="A770" s="182"/>
      <c r="B770" s="182"/>
      <c r="C770" s="182"/>
      <c r="D770" s="182"/>
      <c r="E770" s="182"/>
      <c r="F770" s="182"/>
      <c r="G770" s="182"/>
      <c r="H770" s="182"/>
      <c r="I770" s="182"/>
      <c r="J770" s="182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  <c r="AA770" s="182"/>
      <c r="AB770" s="182"/>
      <c r="AC770" s="182"/>
      <c r="AD770" s="182"/>
      <c r="AE770" s="182"/>
      <c r="AF770" s="182"/>
    </row>
    <row r="771" ht="15.75" customHeight="1" spans="1:32">
      <c r="A771" s="182"/>
      <c r="B771" s="182"/>
      <c r="C771" s="182"/>
      <c r="D771" s="182"/>
      <c r="E771" s="182"/>
      <c r="F771" s="182"/>
      <c r="G771" s="182"/>
      <c r="H771" s="182"/>
      <c r="I771" s="182"/>
      <c r="J771" s="182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  <c r="AA771" s="182"/>
      <c r="AB771" s="182"/>
      <c r="AC771" s="182"/>
      <c r="AD771" s="182"/>
      <c r="AE771" s="182"/>
      <c r="AF771" s="182"/>
    </row>
    <row r="772" ht="15.75" customHeight="1" spans="1:32">
      <c r="A772" s="182"/>
      <c r="B772" s="182"/>
      <c r="C772" s="182"/>
      <c r="D772" s="182"/>
      <c r="E772" s="182"/>
      <c r="F772" s="182"/>
      <c r="G772" s="182"/>
      <c r="H772" s="182"/>
      <c r="I772" s="182"/>
      <c r="J772" s="182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  <c r="AA772" s="182"/>
      <c r="AB772" s="182"/>
      <c r="AC772" s="182"/>
      <c r="AD772" s="182"/>
      <c r="AE772" s="182"/>
      <c r="AF772" s="182"/>
    </row>
    <row r="773" ht="15.75" customHeight="1" spans="1:32">
      <c r="A773" s="182"/>
      <c r="B773" s="182"/>
      <c r="C773" s="182"/>
      <c r="D773" s="182"/>
      <c r="E773" s="182"/>
      <c r="F773" s="182"/>
      <c r="G773" s="182"/>
      <c r="H773" s="182"/>
      <c r="I773" s="182"/>
      <c r="J773" s="182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  <c r="AA773" s="182"/>
      <c r="AB773" s="182"/>
      <c r="AC773" s="182"/>
      <c r="AD773" s="182"/>
      <c r="AE773" s="182"/>
      <c r="AF773" s="182"/>
    </row>
    <row r="774" ht="15.75" customHeight="1" spans="1:32">
      <c r="A774" s="182"/>
      <c r="B774" s="182"/>
      <c r="C774" s="182"/>
      <c r="D774" s="182"/>
      <c r="E774" s="182"/>
      <c r="F774" s="182"/>
      <c r="G774" s="182"/>
      <c r="H774" s="182"/>
      <c r="I774" s="182"/>
      <c r="J774" s="182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  <c r="AA774" s="182"/>
      <c r="AB774" s="182"/>
      <c r="AC774" s="182"/>
      <c r="AD774" s="182"/>
      <c r="AE774" s="182"/>
      <c r="AF774" s="182"/>
    </row>
    <row r="775" ht="15.75" customHeight="1" spans="1:32">
      <c r="A775" s="182"/>
      <c r="B775" s="182"/>
      <c r="C775" s="182"/>
      <c r="D775" s="182"/>
      <c r="E775" s="182"/>
      <c r="F775" s="182"/>
      <c r="G775" s="182"/>
      <c r="H775" s="182"/>
      <c r="I775" s="182"/>
      <c r="J775" s="182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  <c r="AA775" s="182"/>
      <c r="AB775" s="182"/>
      <c r="AC775" s="182"/>
      <c r="AD775" s="182"/>
      <c r="AE775" s="182"/>
      <c r="AF775" s="182"/>
    </row>
    <row r="776" ht="15.75" customHeight="1" spans="1:32">
      <c r="A776" s="182"/>
      <c r="B776" s="182"/>
      <c r="C776" s="182"/>
      <c r="D776" s="182"/>
      <c r="E776" s="182"/>
      <c r="F776" s="182"/>
      <c r="G776" s="182"/>
      <c r="H776" s="182"/>
      <c r="I776" s="182"/>
      <c r="J776" s="182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  <c r="AA776" s="182"/>
      <c r="AB776" s="182"/>
      <c r="AC776" s="182"/>
      <c r="AD776" s="182"/>
      <c r="AE776" s="182"/>
      <c r="AF776" s="182"/>
    </row>
    <row r="777" ht="15.75" customHeight="1" spans="1:32">
      <c r="A777" s="182"/>
      <c r="B777" s="182"/>
      <c r="C777" s="182"/>
      <c r="D777" s="182"/>
      <c r="E777" s="182"/>
      <c r="F777" s="182"/>
      <c r="G777" s="182"/>
      <c r="H777" s="182"/>
      <c r="I777" s="182"/>
      <c r="J777" s="182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  <c r="AA777" s="182"/>
      <c r="AB777" s="182"/>
      <c r="AC777" s="182"/>
      <c r="AD777" s="182"/>
      <c r="AE777" s="182"/>
      <c r="AF777" s="182"/>
    </row>
    <row r="778" ht="15.75" customHeight="1" spans="1:32">
      <c r="A778" s="182"/>
      <c r="B778" s="182"/>
      <c r="C778" s="182"/>
      <c r="D778" s="182"/>
      <c r="E778" s="182"/>
      <c r="F778" s="182"/>
      <c r="G778" s="182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  <c r="AA778" s="182"/>
      <c r="AB778" s="182"/>
      <c r="AC778" s="182"/>
      <c r="AD778" s="182"/>
      <c r="AE778" s="182"/>
      <c r="AF778" s="182"/>
    </row>
    <row r="779" ht="15.75" customHeight="1" spans="1:32">
      <c r="A779" s="182"/>
      <c r="B779" s="182"/>
      <c r="C779" s="182"/>
      <c r="D779" s="182"/>
      <c r="E779" s="182"/>
      <c r="F779" s="182"/>
      <c r="G779" s="182"/>
      <c r="H779" s="182"/>
      <c r="I779" s="182"/>
      <c r="J779" s="182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  <c r="AA779" s="182"/>
      <c r="AB779" s="182"/>
      <c r="AC779" s="182"/>
      <c r="AD779" s="182"/>
      <c r="AE779" s="182"/>
      <c r="AF779" s="182"/>
    </row>
    <row r="780" ht="15.75" customHeight="1" spans="1:32">
      <c r="A780" s="182"/>
      <c r="B780" s="182"/>
      <c r="C780" s="182"/>
      <c r="D780" s="182"/>
      <c r="E780" s="182"/>
      <c r="F780" s="182"/>
      <c r="G780" s="182"/>
      <c r="H780" s="182"/>
      <c r="I780" s="182"/>
      <c r="J780" s="182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  <c r="AA780" s="182"/>
      <c r="AB780" s="182"/>
      <c r="AC780" s="182"/>
      <c r="AD780" s="182"/>
      <c r="AE780" s="182"/>
      <c r="AF780" s="182"/>
    </row>
    <row r="781" ht="15.75" customHeight="1" spans="1:32">
      <c r="A781" s="182"/>
      <c r="B781" s="182"/>
      <c r="C781" s="182"/>
      <c r="D781" s="182"/>
      <c r="E781" s="182"/>
      <c r="F781" s="182"/>
      <c r="G781" s="182"/>
      <c r="H781" s="182"/>
      <c r="I781" s="182"/>
      <c r="J781" s="182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  <c r="AA781" s="182"/>
      <c r="AB781" s="182"/>
      <c r="AC781" s="182"/>
      <c r="AD781" s="182"/>
      <c r="AE781" s="182"/>
      <c r="AF781" s="182"/>
    </row>
    <row r="782" ht="15.75" customHeight="1" spans="1:32">
      <c r="A782" s="182"/>
      <c r="B782" s="182"/>
      <c r="C782" s="182"/>
      <c r="D782" s="182"/>
      <c r="E782" s="182"/>
      <c r="F782" s="182"/>
      <c r="G782" s="182"/>
      <c r="H782" s="182"/>
      <c r="I782" s="182"/>
      <c r="J782" s="182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  <c r="AA782" s="182"/>
      <c r="AB782" s="182"/>
      <c r="AC782" s="182"/>
      <c r="AD782" s="182"/>
      <c r="AE782" s="182"/>
      <c r="AF782" s="182"/>
    </row>
    <row r="783" ht="15.75" customHeight="1" spans="1:32">
      <c r="A783" s="182"/>
      <c r="B783" s="182"/>
      <c r="C783" s="182"/>
      <c r="D783" s="182"/>
      <c r="E783" s="182"/>
      <c r="F783" s="182"/>
      <c r="G783" s="182"/>
      <c r="H783" s="182"/>
      <c r="I783" s="182"/>
      <c r="J783" s="182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  <c r="AA783" s="182"/>
      <c r="AB783" s="182"/>
      <c r="AC783" s="182"/>
      <c r="AD783" s="182"/>
      <c r="AE783" s="182"/>
      <c r="AF783" s="182"/>
    </row>
    <row r="784" ht="15.75" customHeight="1" spans="1:32">
      <c r="A784" s="182"/>
      <c r="B784" s="182"/>
      <c r="C784" s="182"/>
      <c r="D784" s="182"/>
      <c r="E784" s="182"/>
      <c r="F784" s="182"/>
      <c r="G784" s="182"/>
      <c r="H784" s="182"/>
      <c r="I784" s="182"/>
      <c r="J784" s="182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  <c r="AA784" s="182"/>
      <c r="AB784" s="182"/>
      <c r="AC784" s="182"/>
      <c r="AD784" s="182"/>
      <c r="AE784" s="182"/>
      <c r="AF784" s="182"/>
    </row>
    <row r="785" ht="15.75" customHeight="1" spans="1:32">
      <c r="A785" s="182"/>
      <c r="B785" s="182"/>
      <c r="C785" s="182"/>
      <c r="D785" s="182"/>
      <c r="E785" s="182"/>
      <c r="F785" s="182"/>
      <c r="G785" s="182"/>
      <c r="H785" s="182"/>
      <c r="I785" s="182"/>
      <c r="J785" s="182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  <c r="AA785" s="182"/>
      <c r="AB785" s="182"/>
      <c r="AC785" s="182"/>
      <c r="AD785" s="182"/>
      <c r="AE785" s="182"/>
      <c r="AF785" s="182"/>
    </row>
    <row r="786" ht="15.75" customHeight="1" spans="1:32">
      <c r="A786" s="182"/>
      <c r="B786" s="182"/>
      <c r="C786" s="182"/>
      <c r="D786" s="182"/>
      <c r="E786" s="182"/>
      <c r="F786" s="182"/>
      <c r="G786" s="182"/>
      <c r="H786" s="182"/>
      <c r="I786" s="182"/>
      <c r="J786" s="182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  <c r="AA786" s="182"/>
      <c r="AB786" s="182"/>
      <c r="AC786" s="182"/>
      <c r="AD786" s="182"/>
      <c r="AE786" s="182"/>
      <c r="AF786" s="182"/>
    </row>
    <row r="787" ht="15.75" customHeight="1" spans="1:32">
      <c r="A787" s="182"/>
      <c r="B787" s="182"/>
      <c r="C787" s="182"/>
      <c r="D787" s="182"/>
      <c r="E787" s="182"/>
      <c r="F787" s="182"/>
      <c r="G787" s="182"/>
      <c r="H787" s="182"/>
      <c r="I787" s="182"/>
      <c r="J787" s="182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  <c r="AA787" s="182"/>
      <c r="AB787" s="182"/>
      <c r="AC787" s="182"/>
      <c r="AD787" s="182"/>
      <c r="AE787" s="182"/>
      <c r="AF787" s="182"/>
    </row>
    <row r="788" ht="15.75" customHeight="1" spans="1:32">
      <c r="A788" s="182"/>
      <c r="B788" s="182"/>
      <c r="C788" s="182"/>
      <c r="D788" s="182"/>
      <c r="E788" s="182"/>
      <c r="F788" s="182"/>
      <c r="G788" s="182"/>
      <c r="H788" s="182"/>
      <c r="I788" s="182"/>
      <c r="J788" s="182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</row>
    <row r="789" ht="15.75" customHeight="1" spans="1:32">
      <c r="A789" s="182"/>
      <c r="B789" s="182"/>
      <c r="C789" s="182"/>
      <c r="D789" s="182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  <c r="AA789" s="182"/>
      <c r="AB789" s="182"/>
      <c r="AC789" s="182"/>
      <c r="AD789" s="182"/>
      <c r="AE789" s="182"/>
      <c r="AF789" s="182"/>
    </row>
    <row r="790" ht="15.75" customHeight="1" spans="1:32">
      <c r="A790" s="182"/>
      <c r="B790" s="182"/>
      <c r="C790" s="182"/>
      <c r="D790" s="182"/>
      <c r="E790" s="182"/>
      <c r="F790" s="182"/>
      <c r="G790" s="182"/>
      <c r="H790" s="182"/>
      <c r="I790" s="182"/>
      <c r="J790" s="182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  <c r="AA790" s="182"/>
      <c r="AB790" s="182"/>
      <c r="AC790" s="182"/>
      <c r="AD790" s="182"/>
      <c r="AE790" s="182"/>
      <c r="AF790" s="182"/>
    </row>
    <row r="791" ht="15.75" customHeight="1" spans="1:32">
      <c r="A791" s="182"/>
      <c r="B791" s="182"/>
      <c r="C791" s="182"/>
      <c r="D791" s="182"/>
      <c r="E791" s="182"/>
      <c r="F791" s="182"/>
      <c r="G791" s="182"/>
      <c r="H791" s="182"/>
      <c r="I791" s="182"/>
      <c r="J791" s="182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  <c r="AA791" s="182"/>
      <c r="AB791" s="182"/>
      <c r="AC791" s="182"/>
      <c r="AD791" s="182"/>
      <c r="AE791" s="182"/>
      <c r="AF791" s="182"/>
    </row>
    <row r="792" ht="15.75" customHeight="1" spans="1:32">
      <c r="A792" s="182"/>
      <c r="B792" s="182"/>
      <c r="C792" s="182"/>
      <c r="D792" s="182"/>
      <c r="E792" s="182"/>
      <c r="F792" s="182"/>
      <c r="G792" s="182"/>
      <c r="H792" s="182"/>
      <c r="I792" s="182"/>
      <c r="J792" s="182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  <c r="AA792" s="182"/>
      <c r="AB792" s="182"/>
      <c r="AC792" s="182"/>
      <c r="AD792" s="182"/>
      <c r="AE792" s="182"/>
      <c r="AF792" s="182"/>
    </row>
    <row r="793" ht="15.75" customHeight="1" spans="1:32">
      <c r="A793" s="182"/>
      <c r="B793" s="182"/>
      <c r="C793" s="182"/>
      <c r="D793" s="182"/>
      <c r="E793" s="182"/>
      <c r="F793" s="182"/>
      <c r="G793" s="182"/>
      <c r="H793" s="182"/>
      <c r="I793" s="182"/>
      <c r="J793" s="182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  <c r="AA793" s="182"/>
      <c r="AB793" s="182"/>
      <c r="AC793" s="182"/>
      <c r="AD793" s="182"/>
      <c r="AE793" s="182"/>
      <c r="AF793" s="182"/>
    </row>
    <row r="794" ht="15.75" customHeight="1" spans="1:32">
      <c r="A794" s="182"/>
      <c r="B794" s="182"/>
      <c r="C794" s="182"/>
      <c r="D794" s="182"/>
      <c r="E794" s="182"/>
      <c r="F794" s="182"/>
      <c r="G794" s="182"/>
      <c r="H794" s="182"/>
      <c r="I794" s="182"/>
      <c r="J794" s="182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  <c r="AA794" s="182"/>
      <c r="AB794" s="182"/>
      <c r="AC794" s="182"/>
      <c r="AD794" s="182"/>
      <c r="AE794" s="182"/>
      <c r="AF794" s="182"/>
    </row>
    <row r="795" ht="15.75" customHeight="1" spans="1:32">
      <c r="A795" s="182"/>
      <c r="B795" s="182"/>
      <c r="C795" s="182"/>
      <c r="D795" s="182"/>
      <c r="E795" s="182"/>
      <c r="F795" s="182"/>
      <c r="G795" s="182"/>
      <c r="H795" s="182"/>
      <c r="I795" s="182"/>
      <c r="J795" s="182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  <c r="AA795" s="182"/>
      <c r="AB795" s="182"/>
      <c r="AC795" s="182"/>
      <c r="AD795" s="182"/>
      <c r="AE795" s="182"/>
      <c r="AF795" s="182"/>
    </row>
    <row r="796" ht="15.75" customHeight="1" spans="1:32">
      <c r="A796" s="182"/>
      <c r="B796" s="182"/>
      <c r="C796" s="182"/>
      <c r="D796" s="182"/>
      <c r="E796" s="182"/>
      <c r="F796" s="182"/>
      <c r="G796" s="182"/>
      <c r="H796" s="182"/>
      <c r="I796" s="182"/>
      <c r="J796" s="182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  <c r="AA796" s="182"/>
      <c r="AB796" s="182"/>
      <c r="AC796" s="182"/>
      <c r="AD796" s="182"/>
      <c r="AE796" s="182"/>
      <c r="AF796" s="182"/>
    </row>
    <row r="797" ht="15.75" customHeight="1" spans="1:32">
      <c r="A797" s="182"/>
      <c r="B797" s="182"/>
      <c r="C797" s="182"/>
      <c r="D797" s="182"/>
      <c r="E797" s="182"/>
      <c r="F797" s="182"/>
      <c r="G797" s="182"/>
      <c r="H797" s="182"/>
      <c r="I797" s="182"/>
      <c r="J797" s="182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  <c r="AA797" s="182"/>
      <c r="AB797" s="182"/>
      <c r="AC797" s="182"/>
      <c r="AD797" s="182"/>
      <c r="AE797" s="182"/>
      <c r="AF797" s="182"/>
    </row>
    <row r="798" ht="15.75" customHeight="1" spans="1:32">
      <c r="A798" s="182"/>
      <c r="B798" s="182"/>
      <c r="C798" s="182"/>
      <c r="D798" s="182"/>
      <c r="E798" s="182"/>
      <c r="F798" s="182"/>
      <c r="G798" s="182"/>
      <c r="H798" s="182"/>
      <c r="I798" s="182"/>
      <c r="J798" s="182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  <c r="AA798" s="182"/>
      <c r="AB798" s="182"/>
      <c r="AC798" s="182"/>
      <c r="AD798" s="182"/>
      <c r="AE798" s="182"/>
      <c r="AF798" s="182"/>
    </row>
    <row r="799" ht="15.75" customHeight="1" spans="1:32">
      <c r="A799" s="182"/>
      <c r="B799" s="182"/>
      <c r="C799" s="182"/>
      <c r="D799" s="182"/>
      <c r="E799" s="182"/>
      <c r="F799" s="182"/>
      <c r="G799" s="182"/>
      <c r="H799" s="182"/>
      <c r="I799" s="182"/>
      <c r="J799" s="182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  <c r="AA799" s="182"/>
      <c r="AB799" s="182"/>
      <c r="AC799" s="182"/>
      <c r="AD799" s="182"/>
      <c r="AE799" s="182"/>
      <c r="AF799" s="182"/>
    </row>
    <row r="800" ht="15.75" customHeight="1" spans="1:32">
      <c r="A800" s="182"/>
      <c r="B800" s="182"/>
      <c r="C800" s="182"/>
      <c r="D800" s="182"/>
      <c r="E800" s="182"/>
      <c r="F800" s="182"/>
      <c r="G800" s="182"/>
      <c r="H800" s="182"/>
      <c r="I800" s="182"/>
      <c r="J800" s="182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  <c r="AA800" s="182"/>
      <c r="AB800" s="182"/>
      <c r="AC800" s="182"/>
      <c r="AD800" s="182"/>
      <c r="AE800" s="182"/>
      <c r="AF800" s="182"/>
    </row>
    <row r="801" ht="15.75" customHeight="1" spans="1:32">
      <c r="A801" s="182"/>
      <c r="B801" s="182"/>
      <c r="C801" s="182"/>
      <c r="D801" s="182"/>
      <c r="E801" s="182"/>
      <c r="F801" s="182"/>
      <c r="G801" s="182"/>
      <c r="H801" s="182"/>
      <c r="I801" s="182"/>
      <c r="J801" s="182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  <c r="AA801" s="182"/>
      <c r="AB801" s="182"/>
      <c r="AC801" s="182"/>
      <c r="AD801" s="182"/>
      <c r="AE801" s="182"/>
      <c r="AF801" s="182"/>
    </row>
    <row r="802" ht="15.75" customHeight="1" spans="1:32">
      <c r="A802" s="182"/>
      <c r="B802" s="182"/>
      <c r="C802" s="182"/>
      <c r="D802" s="182"/>
      <c r="E802" s="182"/>
      <c r="F802" s="182"/>
      <c r="G802" s="182"/>
      <c r="H802" s="182"/>
      <c r="I802" s="182"/>
      <c r="J802" s="182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  <c r="AA802" s="182"/>
      <c r="AB802" s="182"/>
      <c r="AC802" s="182"/>
      <c r="AD802" s="182"/>
      <c r="AE802" s="182"/>
      <c r="AF802" s="182"/>
    </row>
    <row r="803" ht="15.75" customHeight="1" spans="1:32">
      <c r="A803" s="182"/>
      <c r="B803" s="182"/>
      <c r="C803" s="182"/>
      <c r="D803" s="182"/>
      <c r="E803" s="182"/>
      <c r="F803" s="182"/>
      <c r="G803" s="182"/>
      <c r="H803" s="182"/>
      <c r="I803" s="182"/>
      <c r="J803" s="182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  <c r="AA803" s="182"/>
      <c r="AB803" s="182"/>
      <c r="AC803" s="182"/>
      <c r="AD803" s="182"/>
      <c r="AE803" s="182"/>
      <c r="AF803" s="182"/>
    </row>
    <row r="804" ht="15.75" customHeight="1" spans="1:32">
      <c r="A804" s="182"/>
      <c r="B804" s="182"/>
      <c r="C804" s="182"/>
      <c r="D804" s="182"/>
      <c r="E804" s="182"/>
      <c r="F804" s="182"/>
      <c r="G804" s="182"/>
      <c r="H804" s="182"/>
      <c r="I804" s="182"/>
      <c r="J804" s="182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  <c r="AA804" s="182"/>
      <c r="AB804" s="182"/>
      <c r="AC804" s="182"/>
      <c r="AD804" s="182"/>
      <c r="AE804" s="182"/>
      <c r="AF804" s="182"/>
    </row>
    <row r="805" ht="15.75" customHeight="1" spans="1:32">
      <c r="A805" s="182"/>
      <c r="B805" s="182"/>
      <c r="C805" s="182"/>
      <c r="D805" s="182"/>
      <c r="E805" s="182"/>
      <c r="F805" s="182"/>
      <c r="G805" s="182"/>
      <c r="H805" s="182"/>
      <c r="I805" s="182"/>
      <c r="J805" s="182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  <c r="AA805" s="182"/>
      <c r="AB805" s="182"/>
      <c r="AC805" s="182"/>
      <c r="AD805" s="182"/>
      <c r="AE805" s="182"/>
      <c r="AF805" s="182"/>
    </row>
    <row r="806" ht="15.75" customHeight="1" spans="1:32">
      <c r="A806" s="182"/>
      <c r="B806" s="182"/>
      <c r="C806" s="182"/>
      <c r="D806" s="182"/>
      <c r="E806" s="182"/>
      <c r="F806" s="182"/>
      <c r="G806" s="182"/>
      <c r="H806" s="182"/>
      <c r="I806" s="182"/>
      <c r="J806" s="182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</row>
    <row r="807" ht="15.75" customHeight="1" spans="1:32">
      <c r="A807" s="182"/>
      <c r="B807" s="182"/>
      <c r="C807" s="182"/>
      <c r="D807" s="182"/>
      <c r="E807" s="182"/>
      <c r="F807" s="182"/>
      <c r="G807" s="182"/>
      <c r="H807" s="182"/>
      <c r="I807" s="182"/>
      <c r="J807" s="182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  <c r="AA807" s="182"/>
      <c r="AB807" s="182"/>
      <c r="AC807" s="182"/>
      <c r="AD807" s="182"/>
      <c r="AE807" s="182"/>
      <c r="AF807" s="182"/>
    </row>
    <row r="808" ht="15.75" customHeight="1" spans="1:32">
      <c r="A808" s="182"/>
      <c r="B808" s="182"/>
      <c r="C808" s="182"/>
      <c r="D808" s="182"/>
      <c r="E808" s="182"/>
      <c r="F808" s="182"/>
      <c r="G808" s="182"/>
      <c r="H808" s="182"/>
      <c r="I808" s="182"/>
      <c r="J808" s="182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  <c r="AA808" s="182"/>
      <c r="AB808" s="182"/>
      <c r="AC808" s="182"/>
      <c r="AD808" s="182"/>
      <c r="AE808" s="182"/>
      <c r="AF808" s="182"/>
    </row>
    <row r="809" ht="15.75" customHeight="1" spans="1:32">
      <c r="A809" s="182"/>
      <c r="B809" s="182"/>
      <c r="C809" s="182"/>
      <c r="D809" s="182"/>
      <c r="E809" s="182"/>
      <c r="F809" s="182"/>
      <c r="G809" s="182"/>
      <c r="H809" s="182"/>
      <c r="I809" s="182"/>
      <c r="J809" s="182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  <c r="AA809" s="182"/>
      <c r="AB809" s="182"/>
      <c r="AC809" s="182"/>
      <c r="AD809" s="182"/>
      <c r="AE809" s="182"/>
      <c r="AF809" s="182"/>
    </row>
    <row r="810" ht="15.75" customHeight="1" spans="1:32">
      <c r="A810" s="182"/>
      <c r="B810" s="182"/>
      <c r="C810" s="182"/>
      <c r="D810" s="182"/>
      <c r="E810" s="182"/>
      <c r="F810" s="182"/>
      <c r="G810" s="182"/>
      <c r="H810" s="182"/>
      <c r="I810" s="182"/>
      <c r="J810" s="182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  <c r="AA810" s="182"/>
      <c r="AB810" s="182"/>
      <c r="AC810" s="182"/>
      <c r="AD810" s="182"/>
      <c r="AE810" s="182"/>
      <c r="AF810" s="182"/>
    </row>
    <row r="811" ht="15.75" customHeight="1" spans="1:32">
      <c r="A811" s="182"/>
      <c r="B811" s="182"/>
      <c r="C811" s="182"/>
      <c r="D811" s="182"/>
      <c r="E811" s="182"/>
      <c r="F811" s="182"/>
      <c r="G811" s="182"/>
      <c r="H811" s="182"/>
      <c r="I811" s="182"/>
      <c r="J811" s="182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  <c r="AA811" s="182"/>
      <c r="AB811" s="182"/>
      <c r="AC811" s="182"/>
      <c r="AD811" s="182"/>
      <c r="AE811" s="182"/>
      <c r="AF811" s="182"/>
    </row>
    <row r="812" ht="15.75" customHeight="1" spans="1:32">
      <c r="A812" s="182"/>
      <c r="B812" s="182"/>
      <c r="C812" s="182"/>
      <c r="D812" s="182"/>
      <c r="E812" s="182"/>
      <c r="F812" s="182"/>
      <c r="G812" s="182"/>
      <c r="H812" s="182"/>
      <c r="I812" s="182"/>
      <c r="J812" s="182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  <c r="AA812" s="182"/>
      <c r="AB812" s="182"/>
      <c r="AC812" s="182"/>
      <c r="AD812" s="182"/>
      <c r="AE812" s="182"/>
      <c r="AF812" s="182"/>
    </row>
    <row r="813" ht="15.75" customHeight="1" spans="1:32">
      <c r="A813" s="182"/>
      <c r="B813" s="182"/>
      <c r="C813" s="182"/>
      <c r="D813" s="182"/>
      <c r="E813" s="182"/>
      <c r="F813" s="182"/>
      <c r="G813" s="182"/>
      <c r="H813" s="182"/>
      <c r="I813" s="182"/>
      <c r="J813" s="182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  <c r="AA813" s="182"/>
      <c r="AB813" s="182"/>
      <c r="AC813" s="182"/>
      <c r="AD813" s="182"/>
      <c r="AE813" s="182"/>
      <c r="AF813" s="182"/>
    </row>
    <row r="814" ht="15.75" customHeight="1" spans="1:32">
      <c r="A814" s="182"/>
      <c r="B814" s="182"/>
      <c r="C814" s="182"/>
      <c r="D814" s="182"/>
      <c r="E814" s="182"/>
      <c r="F814" s="182"/>
      <c r="G814" s="182"/>
      <c r="H814" s="182"/>
      <c r="I814" s="182"/>
      <c r="J814" s="182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  <c r="AA814" s="182"/>
      <c r="AB814" s="182"/>
      <c r="AC814" s="182"/>
      <c r="AD814" s="182"/>
      <c r="AE814" s="182"/>
      <c r="AF814" s="182"/>
    </row>
    <row r="815" ht="15.75" customHeight="1" spans="1:32">
      <c r="A815" s="182"/>
      <c r="B815" s="182"/>
      <c r="C815" s="182"/>
      <c r="D815" s="182"/>
      <c r="E815" s="182"/>
      <c r="F815" s="182"/>
      <c r="G815" s="182"/>
      <c r="H815" s="182"/>
      <c r="I815" s="182"/>
      <c r="J815" s="182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  <c r="AA815" s="182"/>
      <c r="AB815" s="182"/>
      <c r="AC815" s="182"/>
      <c r="AD815" s="182"/>
      <c r="AE815" s="182"/>
      <c r="AF815" s="182"/>
    </row>
    <row r="816" ht="15.75" customHeight="1" spans="1:32">
      <c r="A816" s="182"/>
      <c r="B816" s="182"/>
      <c r="C816" s="182"/>
      <c r="D816" s="182"/>
      <c r="E816" s="182"/>
      <c r="F816" s="182"/>
      <c r="G816" s="182"/>
      <c r="H816" s="182"/>
      <c r="I816" s="182"/>
      <c r="J816" s="182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  <c r="AA816" s="182"/>
      <c r="AB816" s="182"/>
      <c r="AC816" s="182"/>
      <c r="AD816" s="182"/>
      <c r="AE816" s="182"/>
      <c r="AF816" s="182"/>
    </row>
    <row r="817" ht="15.75" customHeight="1" spans="1:32">
      <c r="A817" s="182"/>
      <c r="B817" s="182"/>
      <c r="C817" s="182"/>
      <c r="D817" s="182"/>
      <c r="E817" s="182"/>
      <c r="F817" s="182"/>
      <c r="G817" s="182"/>
      <c r="H817" s="182"/>
      <c r="I817" s="182"/>
      <c r="J817" s="182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  <c r="AA817" s="182"/>
      <c r="AB817" s="182"/>
      <c r="AC817" s="182"/>
      <c r="AD817" s="182"/>
      <c r="AE817" s="182"/>
      <c r="AF817" s="182"/>
    </row>
    <row r="818" ht="15.75" customHeight="1" spans="1:32">
      <c r="A818" s="182"/>
      <c r="B818" s="182"/>
      <c r="C818" s="182"/>
      <c r="D818" s="182"/>
      <c r="E818" s="182"/>
      <c r="F818" s="182"/>
      <c r="G818" s="182"/>
      <c r="H818" s="182"/>
      <c r="I818" s="182"/>
      <c r="J818" s="182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  <c r="AA818" s="182"/>
      <c r="AB818" s="182"/>
      <c r="AC818" s="182"/>
      <c r="AD818" s="182"/>
      <c r="AE818" s="182"/>
      <c r="AF818" s="182"/>
    </row>
    <row r="819" ht="15.75" customHeight="1" spans="1:32">
      <c r="A819" s="182"/>
      <c r="B819" s="182"/>
      <c r="C819" s="182"/>
      <c r="D819" s="182"/>
      <c r="E819" s="182"/>
      <c r="F819" s="182"/>
      <c r="G819" s="182"/>
      <c r="H819" s="182"/>
      <c r="I819" s="182"/>
      <c r="J819" s="182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  <c r="AA819" s="182"/>
      <c r="AB819" s="182"/>
      <c r="AC819" s="182"/>
      <c r="AD819" s="182"/>
      <c r="AE819" s="182"/>
      <c r="AF819" s="182"/>
    </row>
    <row r="820" ht="15.75" customHeight="1" spans="1:32">
      <c r="A820" s="182"/>
      <c r="B820" s="182"/>
      <c r="C820" s="182"/>
      <c r="D820" s="182"/>
      <c r="E820" s="182"/>
      <c r="F820" s="182"/>
      <c r="G820" s="182"/>
      <c r="H820" s="182"/>
      <c r="I820" s="182"/>
      <c r="J820" s="182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  <c r="AA820" s="182"/>
      <c r="AB820" s="182"/>
      <c r="AC820" s="182"/>
      <c r="AD820" s="182"/>
      <c r="AE820" s="182"/>
      <c r="AF820" s="182"/>
    </row>
    <row r="821" ht="15.75" customHeight="1" spans="1:32">
      <c r="A821" s="182"/>
      <c r="B821" s="182"/>
      <c r="C821" s="182"/>
      <c r="D821" s="182"/>
      <c r="E821" s="182"/>
      <c r="F821" s="182"/>
      <c r="G821" s="182"/>
      <c r="H821" s="182"/>
      <c r="I821" s="182"/>
      <c r="J821" s="182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  <c r="AA821" s="182"/>
      <c r="AB821" s="182"/>
      <c r="AC821" s="182"/>
      <c r="AD821" s="182"/>
      <c r="AE821" s="182"/>
      <c r="AF821" s="182"/>
    </row>
    <row r="822" ht="15.75" customHeight="1" spans="1:32">
      <c r="A822" s="182"/>
      <c r="B822" s="182"/>
      <c r="C822" s="182"/>
      <c r="D822" s="182"/>
      <c r="E822" s="182"/>
      <c r="F822" s="182"/>
      <c r="G822" s="182"/>
      <c r="H822" s="182"/>
      <c r="I822" s="182"/>
      <c r="J822" s="182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  <c r="AA822" s="182"/>
      <c r="AB822" s="182"/>
      <c r="AC822" s="182"/>
      <c r="AD822" s="182"/>
      <c r="AE822" s="182"/>
      <c r="AF822" s="182"/>
    </row>
    <row r="823" ht="15.75" customHeight="1" spans="1:32">
      <c r="A823" s="182"/>
      <c r="B823" s="182"/>
      <c r="C823" s="182"/>
      <c r="D823" s="182"/>
      <c r="E823" s="182"/>
      <c r="F823" s="182"/>
      <c r="G823" s="182"/>
      <c r="H823" s="182"/>
      <c r="I823" s="182"/>
      <c r="J823" s="182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  <c r="AA823" s="182"/>
      <c r="AB823" s="182"/>
      <c r="AC823" s="182"/>
      <c r="AD823" s="182"/>
      <c r="AE823" s="182"/>
      <c r="AF823" s="182"/>
    </row>
    <row r="824" ht="15.75" customHeight="1" spans="1:32">
      <c r="A824" s="182"/>
      <c r="B824" s="182"/>
      <c r="C824" s="182"/>
      <c r="D824" s="182"/>
      <c r="E824" s="182"/>
      <c r="F824" s="182"/>
      <c r="G824" s="182"/>
      <c r="H824" s="182"/>
      <c r="I824" s="182"/>
      <c r="J824" s="182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  <c r="AA824" s="182"/>
      <c r="AB824" s="182"/>
      <c r="AC824" s="182"/>
      <c r="AD824" s="182"/>
      <c r="AE824" s="182"/>
      <c r="AF824" s="182"/>
    </row>
    <row r="825" ht="15.75" customHeight="1" spans="1:32">
      <c r="A825" s="182"/>
      <c r="B825" s="182"/>
      <c r="C825" s="182"/>
      <c r="D825" s="182"/>
      <c r="E825" s="182"/>
      <c r="F825" s="182"/>
      <c r="G825" s="182"/>
      <c r="H825" s="182"/>
      <c r="I825" s="182"/>
      <c r="J825" s="182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  <c r="AA825" s="182"/>
      <c r="AB825" s="182"/>
      <c r="AC825" s="182"/>
      <c r="AD825" s="182"/>
      <c r="AE825" s="182"/>
      <c r="AF825" s="182"/>
    </row>
    <row r="826" ht="15.75" customHeight="1" spans="1:32">
      <c r="A826" s="182"/>
      <c r="B826" s="182"/>
      <c r="C826" s="182"/>
      <c r="D826" s="182"/>
      <c r="E826" s="182"/>
      <c r="F826" s="182"/>
      <c r="G826" s="182"/>
      <c r="H826" s="182"/>
      <c r="I826" s="182"/>
      <c r="J826" s="182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  <c r="AA826" s="182"/>
      <c r="AB826" s="182"/>
      <c r="AC826" s="182"/>
      <c r="AD826" s="182"/>
      <c r="AE826" s="182"/>
      <c r="AF826" s="182"/>
    </row>
    <row r="827" ht="15.75" customHeight="1" spans="1:32">
      <c r="A827" s="182"/>
      <c r="B827" s="182"/>
      <c r="C827" s="182"/>
      <c r="D827" s="182"/>
      <c r="E827" s="182"/>
      <c r="F827" s="182"/>
      <c r="G827" s="182"/>
      <c r="H827" s="182"/>
      <c r="I827" s="182"/>
      <c r="J827" s="182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  <c r="AA827" s="182"/>
      <c r="AB827" s="182"/>
      <c r="AC827" s="182"/>
      <c r="AD827" s="182"/>
      <c r="AE827" s="182"/>
      <c r="AF827" s="182"/>
    </row>
    <row r="828" ht="15.75" customHeight="1" spans="1:32">
      <c r="A828" s="182"/>
      <c r="B828" s="182"/>
      <c r="C828" s="182"/>
      <c r="D828" s="182"/>
      <c r="E828" s="182"/>
      <c r="F828" s="182"/>
      <c r="G828" s="182"/>
      <c r="H828" s="182"/>
      <c r="I828" s="182"/>
      <c r="J828" s="182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  <c r="AA828" s="182"/>
      <c r="AB828" s="182"/>
      <c r="AC828" s="182"/>
      <c r="AD828" s="182"/>
      <c r="AE828" s="182"/>
      <c r="AF828" s="182"/>
    </row>
    <row r="829" ht="15.75" customHeight="1" spans="1:32">
      <c r="A829" s="182"/>
      <c r="B829" s="182"/>
      <c r="C829" s="182"/>
      <c r="D829" s="182"/>
      <c r="E829" s="182"/>
      <c r="F829" s="182"/>
      <c r="G829" s="182"/>
      <c r="H829" s="182"/>
      <c r="I829" s="182"/>
      <c r="J829" s="182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  <c r="AA829" s="182"/>
      <c r="AB829" s="182"/>
      <c r="AC829" s="182"/>
      <c r="AD829" s="182"/>
      <c r="AE829" s="182"/>
      <c r="AF829" s="182"/>
    </row>
    <row r="830" ht="15.75" customHeight="1" spans="1:32">
      <c r="A830" s="182"/>
      <c r="B830" s="182"/>
      <c r="C830" s="182"/>
      <c r="D830" s="182"/>
      <c r="E830" s="182"/>
      <c r="F830" s="182"/>
      <c r="G830" s="182"/>
      <c r="H830" s="182"/>
      <c r="I830" s="182"/>
      <c r="J830" s="182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  <c r="AA830" s="182"/>
      <c r="AB830" s="182"/>
      <c r="AC830" s="182"/>
      <c r="AD830" s="182"/>
      <c r="AE830" s="182"/>
      <c r="AF830" s="182"/>
    </row>
    <row r="831" ht="15.75" customHeight="1" spans="1:32">
      <c r="A831" s="182"/>
      <c r="B831" s="182"/>
      <c r="C831" s="182"/>
      <c r="D831" s="182"/>
      <c r="E831" s="182"/>
      <c r="F831" s="182"/>
      <c r="G831" s="182"/>
      <c r="H831" s="182"/>
      <c r="I831" s="182"/>
      <c r="J831" s="182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  <c r="AA831" s="182"/>
      <c r="AB831" s="182"/>
      <c r="AC831" s="182"/>
      <c r="AD831" s="182"/>
      <c r="AE831" s="182"/>
      <c r="AF831" s="182"/>
    </row>
    <row r="832" ht="15.75" customHeight="1" spans="1:32">
      <c r="A832" s="182"/>
      <c r="B832" s="182"/>
      <c r="C832" s="182"/>
      <c r="D832" s="182"/>
      <c r="E832" s="182"/>
      <c r="F832" s="182"/>
      <c r="G832" s="182"/>
      <c r="H832" s="182"/>
      <c r="I832" s="182"/>
      <c r="J832" s="182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  <c r="AA832" s="182"/>
      <c r="AB832" s="182"/>
      <c r="AC832" s="182"/>
      <c r="AD832" s="182"/>
      <c r="AE832" s="182"/>
      <c r="AF832" s="182"/>
    </row>
    <row r="833" ht="15.75" customHeight="1" spans="1:32">
      <c r="A833" s="182"/>
      <c r="B833" s="182"/>
      <c r="C833" s="182"/>
      <c r="D833" s="182"/>
      <c r="E833" s="182"/>
      <c r="F833" s="182"/>
      <c r="G833" s="182"/>
      <c r="H833" s="182"/>
      <c r="I833" s="182"/>
      <c r="J833" s="182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  <c r="AA833" s="182"/>
      <c r="AB833" s="182"/>
      <c r="AC833" s="182"/>
      <c r="AD833" s="182"/>
      <c r="AE833" s="182"/>
      <c r="AF833" s="182"/>
    </row>
    <row r="834" ht="15.75" customHeight="1" spans="1:32">
      <c r="A834" s="182"/>
      <c r="B834" s="182"/>
      <c r="C834" s="182"/>
      <c r="D834" s="182"/>
      <c r="E834" s="182"/>
      <c r="F834" s="182"/>
      <c r="G834" s="182"/>
      <c r="H834" s="182"/>
      <c r="I834" s="182"/>
      <c r="J834" s="182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  <c r="AA834" s="182"/>
      <c r="AB834" s="182"/>
      <c r="AC834" s="182"/>
      <c r="AD834" s="182"/>
      <c r="AE834" s="182"/>
      <c r="AF834" s="182"/>
    </row>
    <row r="835" ht="15.75" customHeight="1" spans="1:32">
      <c r="A835" s="182"/>
      <c r="B835" s="182"/>
      <c r="C835" s="182"/>
      <c r="D835" s="182"/>
      <c r="E835" s="182"/>
      <c r="F835" s="182"/>
      <c r="G835" s="182"/>
      <c r="H835" s="182"/>
      <c r="I835" s="182"/>
      <c r="J835" s="182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  <c r="AA835" s="182"/>
      <c r="AB835" s="182"/>
      <c r="AC835" s="182"/>
      <c r="AD835" s="182"/>
      <c r="AE835" s="182"/>
      <c r="AF835" s="182"/>
    </row>
    <row r="836" ht="15.75" customHeight="1" spans="1:32">
      <c r="A836" s="182"/>
      <c r="B836" s="182"/>
      <c r="C836" s="182"/>
      <c r="D836" s="182"/>
      <c r="E836" s="182"/>
      <c r="F836" s="182"/>
      <c r="G836" s="182"/>
      <c r="H836" s="182"/>
      <c r="I836" s="182"/>
      <c r="J836" s="182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  <c r="AA836" s="182"/>
      <c r="AB836" s="182"/>
      <c r="AC836" s="182"/>
      <c r="AD836" s="182"/>
      <c r="AE836" s="182"/>
      <c r="AF836" s="182"/>
    </row>
    <row r="837" ht="15.75" customHeight="1" spans="1:32">
      <c r="A837" s="182"/>
      <c r="B837" s="182"/>
      <c r="C837" s="182"/>
      <c r="D837" s="182"/>
      <c r="E837" s="182"/>
      <c r="F837" s="182"/>
      <c r="G837" s="182"/>
      <c r="H837" s="182"/>
      <c r="I837" s="182"/>
      <c r="J837" s="182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  <c r="AA837" s="182"/>
      <c r="AB837" s="182"/>
      <c r="AC837" s="182"/>
      <c r="AD837" s="182"/>
      <c r="AE837" s="182"/>
      <c r="AF837" s="182"/>
    </row>
    <row r="838" ht="15.75" customHeight="1" spans="1:32">
      <c r="A838" s="182"/>
      <c r="B838" s="182"/>
      <c r="C838" s="182"/>
      <c r="D838" s="182"/>
      <c r="E838" s="182"/>
      <c r="F838" s="182"/>
      <c r="G838" s="182"/>
      <c r="H838" s="182"/>
      <c r="I838" s="182"/>
      <c r="J838" s="182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  <c r="AA838" s="182"/>
      <c r="AB838" s="182"/>
      <c r="AC838" s="182"/>
      <c r="AD838" s="182"/>
      <c r="AE838" s="182"/>
      <c r="AF838" s="182"/>
    </row>
    <row r="839" ht="15.75" customHeight="1" spans="1:32">
      <c r="A839" s="182"/>
      <c r="B839" s="182"/>
      <c r="C839" s="182"/>
      <c r="D839" s="182"/>
      <c r="E839" s="182"/>
      <c r="F839" s="182"/>
      <c r="G839" s="182"/>
      <c r="H839" s="182"/>
      <c r="I839" s="182"/>
      <c r="J839" s="182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  <c r="AA839" s="182"/>
      <c r="AB839" s="182"/>
      <c r="AC839" s="182"/>
      <c r="AD839" s="182"/>
      <c r="AE839" s="182"/>
      <c r="AF839" s="182"/>
    </row>
    <row r="840" ht="15.75" customHeight="1" spans="1:32">
      <c r="A840" s="182"/>
      <c r="B840" s="182"/>
      <c r="C840" s="182"/>
      <c r="D840" s="182"/>
      <c r="E840" s="182"/>
      <c r="F840" s="182"/>
      <c r="G840" s="182"/>
      <c r="H840" s="182"/>
      <c r="I840" s="182"/>
      <c r="J840" s="182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  <c r="AA840" s="182"/>
      <c r="AB840" s="182"/>
      <c r="AC840" s="182"/>
      <c r="AD840" s="182"/>
      <c r="AE840" s="182"/>
      <c r="AF840" s="182"/>
    </row>
    <row r="841" ht="15.75" customHeight="1" spans="1:32">
      <c r="A841" s="182"/>
      <c r="B841" s="182"/>
      <c r="C841" s="182"/>
      <c r="D841" s="182"/>
      <c r="E841" s="182"/>
      <c r="F841" s="182"/>
      <c r="G841" s="182"/>
      <c r="H841" s="182"/>
      <c r="I841" s="182"/>
      <c r="J841" s="182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  <c r="AA841" s="182"/>
      <c r="AB841" s="182"/>
      <c r="AC841" s="182"/>
      <c r="AD841" s="182"/>
      <c r="AE841" s="182"/>
      <c r="AF841" s="182"/>
    </row>
    <row r="842" ht="15.75" customHeight="1" spans="1:32">
      <c r="A842" s="182"/>
      <c r="B842" s="182"/>
      <c r="C842" s="182"/>
      <c r="D842" s="182"/>
      <c r="E842" s="182"/>
      <c r="F842" s="182"/>
      <c r="G842" s="182"/>
      <c r="H842" s="182"/>
      <c r="I842" s="182"/>
      <c r="J842" s="182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  <c r="AA842" s="182"/>
      <c r="AB842" s="182"/>
      <c r="AC842" s="182"/>
      <c r="AD842" s="182"/>
      <c r="AE842" s="182"/>
      <c r="AF842" s="182"/>
    </row>
    <row r="843" ht="15.75" customHeight="1" spans="1:32">
      <c r="A843" s="182"/>
      <c r="B843" s="182"/>
      <c r="C843" s="182"/>
      <c r="D843" s="182"/>
      <c r="E843" s="182"/>
      <c r="F843" s="182"/>
      <c r="G843" s="182"/>
      <c r="H843" s="182"/>
      <c r="I843" s="182"/>
      <c r="J843" s="182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  <c r="AA843" s="182"/>
      <c r="AB843" s="182"/>
      <c r="AC843" s="182"/>
      <c r="AD843" s="182"/>
      <c r="AE843" s="182"/>
      <c r="AF843" s="182"/>
    </row>
    <row r="844" ht="15.75" customHeight="1" spans="1:32">
      <c r="A844" s="182"/>
      <c r="B844" s="182"/>
      <c r="C844" s="182"/>
      <c r="D844" s="182"/>
      <c r="E844" s="182"/>
      <c r="F844" s="182"/>
      <c r="G844" s="182"/>
      <c r="H844" s="182"/>
      <c r="I844" s="182"/>
      <c r="J844" s="182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  <c r="AA844" s="182"/>
      <c r="AB844" s="182"/>
      <c r="AC844" s="182"/>
      <c r="AD844" s="182"/>
      <c r="AE844" s="182"/>
      <c r="AF844" s="182"/>
    </row>
    <row r="845" ht="15.75" customHeight="1" spans="1:32">
      <c r="A845" s="182"/>
      <c r="B845" s="182"/>
      <c r="C845" s="182"/>
      <c r="D845" s="182"/>
      <c r="E845" s="182"/>
      <c r="F845" s="182"/>
      <c r="G845" s="182"/>
      <c r="H845" s="182"/>
      <c r="I845" s="182"/>
      <c r="J845" s="182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  <c r="AA845" s="182"/>
      <c r="AB845" s="182"/>
      <c r="AC845" s="182"/>
      <c r="AD845" s="182"/>
      <c r="AE845" s="182"/>
      <c r="AF845" s="182"/>
    </row>
    <row r="846" ht="15.75" customHeight="1" spans="1:32">
      <c r="A846" s="182"/>
      <c r="B846" s="182"/>
      <c r="C846" s="182"/>
      <c r="D846" s="182"/>
      <c r="E846" s="182"/>
      <c r="F846" s="182"/>
      <c r="G846" s="182"/>
      <c r="H846" s="182"/>
      <c r="I846" s="182"/>
      <c r="J846" s="182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  <c r="AA846" s="182"/>
      <c r="AB846" s="182"/>
      <c r="AC846" s="182"/>
      <c r="AD846" s="182"/>
      <c r="AE846" s="182"/>
      <c r="AF846" s="182"/>
    </row>
    <row r="847" ht="15.75" customHeight="1" spans="1:32">
      <c r="A847" s="182"/>
      <c r="B847" s="182"/>
      <c r="C847" s="182"/>
      <c r="D847" s="182"/>
      <c r="E847" s="182"/>
      <c r="F847" s="182"/>
      <c r="G847" s="182"/>
      <c r="H847" s="182"/>
      <c r="I847" s="182"/>
      <c r="J847" s="182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  <c r="AA847" s="182"/>
      <c r="AB847" s="182"/>
      <c r="AC847" s="182"/>
      <c r="AD847" s="182"/>
      <c r="AE847" s="182"/>
      <c r="AF847" s="182"/>
    </row>
    <row r="848" ht="15.75" customHeight="1" spans="1:32">
      <c r="A848" s="182"/>
      <c r="B848" s="182"/>
      <c r="C848" s="182"/>
      <c r="D848" s="182"/>
      <c r="E848" s="182"/>
      <c r="F848" s="182"/>
      <c r="G848" s="182"/>
      <c r="H848" s="182"/>
      <c r="I848" s="182"/>
      <c r="J848" s="182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  <c r="AA848" s="182"/>
      <c r="AB848" s="182"/>
      <c r="AC848" s="182"/>
      <c r="AD848" s="182"/>
      <c r="AE848" s="182"/>
      <c r="AF848" s="182"/>
    </row>
    <row r="849" ht="15.75" customHeight="1" spans="1:32">
      <c r="A849" s="182"/>
      <c r="B849" s="182"/>
      <c r="C849" s="182"/>
      <c r="D849" s="182"/>
      <c r="E849" s="182"/>
      <c r="F849" s="182"/>
      <c r="G849" s="182"/>
      <c r="H849" s="182"/>
      <c r="I849" s="182"/>
      <c r="J849" s="182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  <c r="AA849" s="182"/>
      <c r="AB849" s="182"/>
      <c r="AC849" s="182"/>
      <c r="AD849" s="182"/>
      <c r="AE849" s="182"/>
      <c r="AF849" s="182"/>
    </row>
    <row r="850" ht="15.75" customHeight="1" spans="1:32">
      <c r="A850" s="182"/>
      <c r="B850" s="182"/>
      <c r="C850" s="182"/>
      <c r="D850" s="182"/>
      <c r="E850" s="182"/>
      <c r="F850" s="182"/>
      <c r="G850" s="182"/>
      <c r="H850" s="182"/>
      <c r="I850" s="182"/>
      <c r="J850" s="182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  <c r="AA850" s="182"/>
      <c r="AB850" s="182"/>
      <c r="AC850" s="182"/>
      <c r="AD850" s="182"/>
      <c r="AE850" s="182"/>
      <c r="AF850" s="182"/>
    </row>
    <row r="851" ht="15.75" customHeight="1" spans="1:32">
      <c r="A851" s="182"/>
      <c r="B851" s="182"/>
      <c r="C851" s="182"/>
      <c r="D851" s="182"/>
      <c r="E851" s="182"/>
      <c r="F851" s="182"/>
      <c r="G851" s="182"/>
      <c r="H851" s="182"/>
      <c r="I851" s="182"/>
      <c r="J851" s="182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  <c r="AA851" s="182"/>
      <c r="AB851" s="182"/>
      <c r="AC851" s="182"/>
      <c r="AD851" s="182"/>
      <c r="AE851" s="182"/>
      <c r="AF851" s="182"/>
    </row>
    <row r="852" ht="15.75" customHeight="1" spans="1:32">
      <c r="A852" s="182"/>
      <c r="B852" s="182"/>
      <c r="C852" s="182"/>
      <c r="D852" s="182"/>
      <c r="E852" s="182"/>
      <c r="F852" s="182"/>
      <c r="G852" s="182"/>
      <c r="H852" s="182"/>
      <c r="I852" s="182"/>
      <c r="J852" s="182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  <c r="AA852" s="182"/>
      <c r="AB852" s="182"/>
      <c r="AC852" s="182"/>
      <c r="AD852" s="182"/>
      <c r="AE852" s="182"/>
      <c r="AF852" s="182"/>
    </row>
    <row r="853" ht="15.75" customHeight="1" spans="1:32">
      <c r="A853" s="182"/>
      <c r="B853" s="182"/>
      <c r="C853" s="182"/>
      <c r="D853" s="182"/>
      <c r="E853" s="182"/>
      <c r="F853" s="182"/>
      <c r="G853" s="182"/>
      <c r="H853" s="182"/>
      <c r="I853" s="182"/>
      <c r="J853" s="182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  <c r="AA853" s="182"/>
      <c r="AB853" s="182"/>
      <c r="AC853" s="182"/>
      <c r="AD853" s="182"/>
      <c r="AE853" s="182"/>
      <c r="AF853" s="182"/>
    </row>
    <row r="854" ht="15.75" customHeight="1" spans="1:32">
      <c r="A854" s="182"/>
      <c r="B854" s="182"/>
      <c r="C854" s="182"/>
      <c r="D854" s="182"/>
      <c r="E854" s="182"/>
      <c r="F854" s="182"/>
      <c r="G854" s="182"/>
      <c r="H854" s="182"/>
      <c r="I854" s="182"/>
      <c r="J854" s="182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  <c r="AA854" s="182"/>
      <c r="AB854" s="182"/>
      <c r="AC854" s="182"/>
      <c r="AD854" s="182"/>
      <c r="AE854" s="182"/>
      <c r="AF854" s="182"/>
    </row>
    <row r="855" ht="15.75" customHeight="1" spans="1:32">
      <c r="A855" s="182"/>
      <c r="B855" s="182"/>
      <c r="C855" s="182"/>
      <c r="D855" s="182"/>
      <c r="E855" s="182"/>
      <c r="F855" s="182"/>
      <c r="G855" s="182"/>
      <c r="H855" s="182"/>
      <c r="I855" s="182"/>
      <c r="J855" s="182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  <c r="AA855" s="182"/>
      <c r="AB855" s="182"/>
      <c r="AC855" s="182"/>
      <c r="AD855" s="182"/>
      <c r="AE855" s="182"/>
      <c r="AF855" s="182"/>
    </row>
    <row r="856" ht="15.75" customHeight="1" spans="1:32">
      <c r="A856" s="182"/>
      <c r="B856" s="182"/>
      <c r="C856" s="182"/>
      <c r="D856" s="182"/>
      <c r="E856" s="182"/>
      <c r="F856" s="182"/>
      <c r="G856" s="182"/>
      <c r="H856" s="182"/>
      <c r="I856" s="182"/>
      <c r="J856" s="182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  <c r="AA856" s="182"/>
      <c r="AB856" s="182"/>
      <c r="AC856" s="182"/>
      <c r="AD856" s="182"/>
      <c r="AE856" s="182"/>
      <c r="AF856" s="182"/>
    </row>
    <row r="857" ht="15.75" customHeight="1" spans="1:32">
      <c r="A857" s="182"/>
      <c r="B857" s="182"/>
      <c r="C857" s="182"/>
      <c r="D857" s="182"/>
      <c r="E857" s="182"/>
      <c r="F857" s="182"/>
      <c r="G857" s="182"/>
      <c r="H857" s="182"/>
      <c r="I857" s="182"/>
      <c r="J857" s="182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  <c r="AA857" s="182"/>
      <c r="AB857" s="182"/>
      <c r="AC857" s="182"/>
      <c r="AD857" s="182"/>
      <c r="AE857" s="182"/>
      <c r="AF857" s="182"/>
    </row>
    <row r="858" ht="15.75" customHeight="1" spans="1:32">
      <c r="A858" s="182"/>
      <c r="B858" s="182"/>
      <c r="C858" s="182"/>
      <c r="D858" s="182"/>
      <c r="E858" s="182"/>
      <c r="F858" s="182"/>
      <c r="G858" s="182"/>
      <c r="H858" s="182"/>
      <c r="I858" s="182"/>
      <c r="J858" s="182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  <c r="AA858" s="182"/>
      <c r="AB858" s="182"/>
      <c r="AC858" s="182"/>
      <c r="AD858" s="182"/>
      <c r="AE858" s="182"/>
      <c r="AF858" s="182"/>
    </row>
    <row r="859" ht="15.75" customHeight="1" spans="1:32">
      <c r="A859" s="182"/>
      <c r="B859" s="182"/>
      <c r="C859" s="182"/>
      <c r="D859" s="182"/>
      <c r="E859" s="182"/>
      <c r="F859" s="182"/>
      <c r="G859" s="182"/>
      <c r="H859" s="182"/>
      <c r="I859" s="182"/>
      <c r="J859" s="182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  <c r="AA859" s="182"/>
      <c r="AB859" s="182"/>
      <c r="AC859" s="182"/>
      <c r="AD859" s="182"/>
      <c r="AE859" s="182"/>
      <c r="AF859" s="182"/>
    </row>
    <row r="860" ht="15.75" customHeight="1" spans="1:32">
      <c r="A860" s="182"/>
      <c r="B860" s="182"/>
      <c r="C860" s="182"/>
      <c r="D860" s="182"/>
      <c r="E860" s="182"/>
      <c r="F860" s="182"/>
      <c r="G860" s="182"/>
      <c r="H860" s="182"/>
      <c r="I860" s="182"/>
      <c r="J860" s="182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</row>
    <row r="861" ht="15.75" customHeight="1" spans="1:32">
      <c r="A861" s="182"/>
      <c r="B861" s="182"/>
      <c r="C861" s="182"/>
      <c r="D861" s="182"/>
      <c r="E861" s="182"/>
      <c r="F861" s="182"/>
      <c r="G861" s="182"/>
      <c r="H861" s="182"/>
      <c r="I861" s="182"/>
      <c r="J861" s="182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  <c r="AA861" s="182"/>
      <c r="AB861" s="182"/>
      <c r="AC861" s="182"/>
      <c r="AD861" s="182"/>
      <c r="AE861" s="182"/>
      <c r="AF861" s="182"/>
    </row>
    <row r="862" ht="15.75" customHeight="1" spans="1:32">
      <c r="A862" s="182"/>
      <c r="B862" s="182"/>
      <c r="C862" s="182"/>
      <c r="D862" s="182"/>
      <c r="E862" s="182"/>
      <c r="F862" s="182"/>
      <c r="G862" s="182"/>
      <c r="H862" s="182"/>
      <c r="I862" s="182"/>
      <c r="J862" s="182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  <c r="AA862" s="182"/>
      <c r="AB862" s="182"/>
      <c r="AC862" s="182"/>
      <c r="AD862" s="182"/>
      <c r="AE862" s="182"/>
      <c r="AF862" s="182"/>
    </row>
    <row r="863" ht="15.75" customHeight="1" spans="1:32">
      <c r="A863" s="182"/>
      <c r="B863" s="182"/>
      <c r="C863" s="182"/>
      <c r="D863" s="182"/>
      <c r="E863" s="182"/>
      <c r="F863" s="182"/>
      <c r="G863" s="182"/>
      <c r="H863" s="182"/>
      <c r="I863" s="182"/>
      <c r="J863" s="182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  <c r="AA863" s="182"/>
      <c r="AB863" s="182"/>
      <c r="AC863" s="182"/>
      <c r="AD863" s="182"/>
      <c r="AE863" s="182"/>
      <c r="AF863" s="182"/>
    </row>
    <row r="864" ht="15.75" customHeight="1" spans="1:32">
      <c r="A864" s="182"/>
      <c r="B864" s="182"/>
      <c r="C864" s="182"/>
      <c r="D864" s="182"/>
      <c r="E864" s="182"/>
      <c r="F864" s="182"/>
      <c r="G864" s="182"/>
      <c r="H864" s="182"/>
      <c r="I864" s="182"/>
      <c r="J864" s="182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  <c r="AA864" s="182"/>
      <c r="AB864" s="182"/>
      <c r="AC864" s="182"/>
      <c r="AD864" s="182"/>
      <c r="AE864" s="182"/>
      <c r="AF864" s="182"/>
    </row>
    <row r="865" ht="15.75" customHeight="1" spans="1:32">
      <c r="A865" s="182"/>
      <c r="B865" s="182"/>
      <c r="C865" s="182"/>
      <c r="D865" s="182"/>
      <c r="E865" s="182"/>
      <c r="F865" s="182"/>
      <c r="G865" s="182"/>
      <c r="H865" s="182"/>
      <c r="I865" s="182"/>
      <c r="J865" s="182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  <c r="AA865" s="182"/>
      <c r="AB865" s="182"/>
      <c r="AC865" s="182"/>
      <c r="AD865" s="182"/>
      <c r="AE865" s="182"/>
      <c r="AF865" s="182"/>
    </row>
    <row r="866" ht="15.75" customHeight="1" spans="1:32">
      <c r="A866" s="182"/>
      <c r="B866" s="182"/>
      <c r="C866" s="182"/>
      <c r="D866" s="182"/>
      <c r="E866" s="182"/>
      <c r="F866" s="182"/>
      <c r="G866" s="182"/>
      <c r="H866" s="182"/>
      <c r="I866" s="182"/>
      <c r="J866" s="182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  <c r="AA866" s="182"/>
      <c r="AB866" s="182"/>
      <c r="AC866" s="182"/>
      <c r="AD866" s="182"/>
      <c r="AE866" s="182"/>
      <c r="AF866" s="182"/>
    </row>
    <row r="867" ht="15.75" customHeight="1" spans="1:32">
      <c r="A867" s="182"/>
      <c r="B867" s="182"/>
      <c r="C867" s="182"/>
      <c r="D867" s="182"/>
      <c r="E867" s="182"/>
      <c r="F867" s="182"/>
      <c r="G867" s="182"/>
      <c r="H867" s="182"/>
      <c r="I867" s="182"/>
      <c r="J867" s="182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  <c r="AA867" s="182"/>
      <c r="AB867" s="182"/>
      <c r="AC867" s="182"/>
      <c r="AD867" s="182"/>
      <c r="AE867" s="182"/>
      <c r="AF867" s="182"/>
    </row>
    <row r="868" ht="15.75" customHeight="1" spans="1:32">
      <c r="A868" s="182"/>
      <c r="B868" s="182"/>
      <c r="C868" s="182"/>
      <c r="D868" s="182"/>
      <c r="E868" s="182"/>
      <c r="F868" s="182"/>
      <c r="G868" s="182"/>
      <c r="H868" s="182"/>
      <c r="I868" s="182"/>
      <c r="J868" s="182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  <c r="AA868" s="182"/>
      <c r="AB868" s="182"/>
      <c r="AC868" s="182"/>
      <c r="AD868" s="182"/>
      <c r="AE868" s="182"/>
      <c r="AF868" s="182"/>
    </row>
    <row r="869" ht="15.75" customHeight="1" spans="1:32">
      <c r="A869" s="182"/>
      <c r="B869" s="182"/>
      <c r="C869" s="182"/>
      <c r="D869" s="182"/>
      <c r="E869" s="182"/>
      <c r="F869" s="182"/>
      <c r="G869" s="182"/>
      <c r="H869" s="182"/>
      <c r="I869" s="182"/>
      <c r="J869" s="182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  <c r="AA869" s="182"/>
      <c r="AB869" s="182"/>
      <c r="AC869" s="182"/>
      <c r="AD869" s="182"/>
      <c r="AE869" s="182"/>
      <c r="AF869" s="182"/>
    </row>
    <row r="870" ht="15.75" customHeight="1" spans="1:32">
      <c r="A870" s="182"/>
      <c r="B870" s="182"/>
      <c r="C870" s="182"/>
      <c r="D870" s="182"/>
      <c r="E870" s="182"/>
      <c r="F870" s="182"/>
      <c r="G870" s="182"/>
      <c r="H870" s="182"/>
      <c r="I870" s="182"/>
      <c r="J870" s="182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  <c r="AA870" s="182"/>
      <c r="AB870" s="182"/>
      <c r="AC870" s="182"/>
      <c r="AD870" s="182"/>
      <c r="AE870" s="182"/>
      <c r="AF870" s="182"/>
    </row>
    <row r="871" ht="15.75" customHeight="1" spans="1:32">
      <c r="A871" s="182"/>
      <c r="B871" s="182"/>
      <c r="C871" s="182"/>
      <c r="D871" s="182"/>
      <c r="E871" s="182"/>
      <c r="F871" s="182"/>
      <c r="G871" s="182"/>
      <c r="H871" s="182"/>
      <c r="I871" s="182"/>
      <c r="J871" s="182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  <c r="AA871" s="182"/>
      <c r="AB871" s="182"/>
      <c r="AC871" s="182"/>
      <c r="AD871" s="182"/>
      <c r="AE871" s="182"/>
      <c r="AF871" s="182"/>
    </row>
    <row r="872" ht="15.75" customHeight="1" spans="1:32">
      <c r="A872" s="182"/>
      <c r="B872" s="182"/>
      <c r="C872" s="182"/>
      <c r="D872" s="182"/>
      <c r="E872" s="182"/>
      <c r="F872" s="182"/>
      <c r="G872" s="182"/>
      <c r="H872" s="182"/>
      <c r="I872" s="182"/>
      <c r="J872" s="182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  <c r="AA872" s="182"/>
      <c r="AB872" s="182"/>
      <c r="AC872" s="182"/>
      <c r="AD872" s="182"/>
      <c r="AE872" s="182"/>
      <c r="AF872" s="182"/>
    </row>
    <row r="873" ht="15.75" customHeight="1" spans="1:32">
      <c r="A873" s="182"/>
      <c r="B873" s="182"/>
      <c r="C873" s="182"/>
      <c r="D873" s="182"/>
      <c r="E873" s="182"/>
      <c r="F873" s="182"/>
      <c r="G873" s="182"/>
      <c r="H873" s="182"/>
      <c r="I873" s="182"/>
      <c r="J873" s="182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  <c r="AA873" s="182"/>
      <c r="AB873" s="182"/>
      <c r="AC873" s="182"/>
      <c r="AD873" s="182"/>
      <c r="AE873" s="182"/>
      <c r="AF873" s="182"/>
    </row>
    <row r="874" ht="15.75" customHeight="1" spans="1:32">
      <c r="A874" s="182"/>
      <c r="B874" s="182"/>
      <c r="C874" s="182"/>
      <c r="D874" s="182"/>
      <c r="E874" s="182"/>
      <c r="F874" s="182"/>
      <c r="G874" s="182"/>
      <c r="H874" s="182"/>
      <c r="I874" s="182"/>
      <c r="J874" s="182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  <c r="AA874" s="182"/>
      <c r="AB874" s="182"/>
      <c r="AC874" s="182"/>
      <c r="AD874" s="182"/>
      <c r="AE874" s="182"/>
      <c r="AF874" s="182"/>
    </row>
    <row r="875" ht="15.75" customHeight="1" spans="1:32">
      <c r="A875" s="182"/>
      <c r="B875" s="182"/>
      <c r="C875" s="182"/>
      <c r="D875" s="182"/>
      <c r="E875" s="182"/>
      <c r="F875" s="182"/>
      <c r="G875" s="182"/>
      <c r="H875" s="182"/>
      <c r="I875" s="182"/>
      <c r="J875" s="182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  <c r="AA875" s="182"/>
      <c r="AB875" s="182"/>
      <c r="AC875" s="182"/>
      <c r="AD875" s="182"/>
      <c r="AE875" s="182"/>
      <c r="AF875" s="182"/>
    </row>
    <row r="876" ht="15.75" customHeight="1" spans="1:32">
      <c r="A876" s="182"/>
      <c r="B876" s="182"/>
      <c r="C876" s="182"/>
      <c r="D876" s="182"/>
      <c r="E876" s="182"/>
      <c r="F876" s="182"/>
      <c r="G876" s="182"/>
      <c r="H876" s="182"/>
      <c r="I876" s="182"/>
      <c r="J876" s="182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  <c r="AA876" s="182"/>
      <c r="AB876" s="182"/>
      <c r="AC876" s="182"/>
      <c r="AD876" s="182"/>
      <c r="AE876" s="182"/>
      <c r="AF876" s="182"/>
    </row>
    <row r="877" ht="15.75" customHeight="1" spans="1:32">
      <c r="A877" s="182"/>
      <c r="B877" s="182"/>
      <c r="C877" s="182"/>
      <c r="D877" s="182"/>
      <c r="E877" s="182"/>
      <c r="F877" s="182"/>
      <c r="G877" s="182"/>
      <c r="H877" s="182"/>
      <c r="I877" s="182"/>
      <c r="J877" s="182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  <c r="AA877" s="182"/>
      <c r="AB877" s="182"/>
      <c r="AC877" s="182"/>
      <c r="AD877" s="182"/>
      <c r="AE877" s="182"/>
      <c r="AF877" s="182"/>
    </row>
    <row r="878" ht="15.75" customHeight="1" spans="1:32">
      <c r="A878" s="182"/>
      <c r="B878" s="182"/>
      <c r="C878" s="182"/>
      <c r="D878" s="182"/>
      <c r="E878" s="182"/>
      <c r="F878" s="182"/>
      <c r="G878" s="182"/>
      <c r="H878" s="182"/>
      <c r="I878" s="182"/>
      <c r="J878" s="182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  <c r="AA878" s="182"/>
      <c r="AB878" s="182"/>
      <c r="AC878" s="182"/>
      <c r="AD878" s="182"/>
      <c r="AE878" s="182"/>
      <c r="AF878" s="182"/>
    </row>
    <row r="879" ht="15.75" customHeight="1" spans="1:32">
      <c r="A879" s="182"/>
      <c r="B879" s="182"/>
      <c r="C879" s="182"/>
      <c r="D879" s="182"/>
      <c r="E879" s="182"/>
      <c r="F879" s="182"/>
      <c r="G879" s="182"/>
      <c r="H879" s="182"/>
      <c r="I879" s="182"/>
      <c r="J879" s="182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  <c r="AA879" s="182"/>
      <c r="AB879" s="182"/>
      <c r="AC879" s="182"/>
      <c r="AD879" s="182"/>
      <c r="AE879" s="182"/>
      <c r="AF879" s="182"/>
    </row>
    <row r="880" ht="15.75" customHeight="1" spans="1:32">
      <c r="A880" s="182"/>
      <c r="B880" s="182"/>
      <c r="C880" s="182"/>
      <c r="D880" s="182"/>
      <c r="E880" s="182"/>
      <c r="F880" s="182"/>
      <c r="G880" s="182"/>
      <c r="H880" s="182"/>
      <c r="I880" s="182"/>
      <c r="J880" s="182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  <c r="AA880" s="182"/>
      <c r="AB880" s="182"/>
      <c r="AC880" s="182"/>
      <c r="AD880" s="182"/>
      <c r="AE880" s="182"/>
      <c r="AF880" s="182"/>
    </row>
    <row r="881" ht="15.75" customHeight="1" spans="1:32">
      <c r="A881" s="182"/>
      <c r="B881" s="182"/>
      <c r="C881" s="182"/>
      <c r="D881" s="182"/>
      <c r="E881" s="182"/>
      <c r="F881" s="182"/>
      <c r="G881" s="182"/>
      <c r="H881" s="182"/>
      <c r="I881" s="182"/>
      <c r="J881" s="182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  <c r="AA881" s="182"/>
      <c r="AB881" s="182"/>
      <c r="AC881" s="182"/>
      <c r="AD881" s="182"/>
      <c r="AE881" s="182"/>
      <c r="AF881" s="182"/>
    </row>
    <row r="882" ht="15.75" customHeight="1" spans="1:32">
      <c r="A882" s="182"/>
      <c r="B882" s="182"/>
      <c r="C882" s="182"/>
      <c r="D882" s="182"/>
      <c r="E882" s="182"/>
      <c r="F882" s="182"/>
      <c r="G882" s="182"/>
      <c r="H882" s="182"/>
      <c r="I882" s="182"/>
      <c r="J882" s="182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  <c r="AA882" s="182"/>
      <c r="AB882" s="182"/>
      <c r="AC882" s="182"/>
      <c r="AD882" s="182"/>
      <c r="AE882" s="182"/>
      <c r="AF882" s="182"/>
    </row>
    <row r="883" ht="15.75" customHeight="1" spans="1:32">
      <c r="A883" s="182"/>
      <c r="B883" s="182"/>
      <c r="C883" s="182"/>
      <c r="D883" s="182"/>
      <c r="E883" s="182"/>
      <c r="F883" s="182"/>
      <c r="G883" s="182"/>
      <c r="H883" s="182"/>
      <c r="I883" s="182"/>
      <c r="J883" s="182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  <c r="AA883" s="182"/>
      <c r="AB883" s="182"/>
      <c r="AC883" s="182"/>
      <c r="AD883" s="182"/>
      <c r="AE883" s="182"/>
      <c r="AF883" s="182"/>
    </row>
    <row r="884" ht="15.75" customHeight="1" spans="1:32">
      <c r="A884" s="182"/>
      <c r="B884" s="182"/>
      <c r="C884" s="182"/>
      <c r="D884" s="182"/>
      <c r="E884" s="182"/>
      <c r="F884" s="182"/>
      <c r="G884" s="182"/>
      <c r="H884" s="182"/>
      <c r="I884" s="182"/>
      <c r="J884" s="182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  <c r="AA884" s="182"/>
      <c r="AB884" s="182"/>
      <c r="AC884" s="182"/>
      <c r="AD884" s="182"/>
      <c r="AE884" s="182"/>
      <c r="AF884" s="182"/>
    </row>
    <row r="885" ht="15.75" customHeight="1" spans="1:32">
      <c r="A885" s="182"/>
      <c r="B885" s="182"/>
      <c r="C885" s="182"/>
      <c r="D885" s="182"/>
      <c r="E885" s="182"/>
      <c r="F885" s="182"/>
      <c r="G885" s="182"/>
      <c r="H885" s="182"/>
      <c r="I885" s="182"/>
      <c r="J885" s="182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  <c r="AA885" s="182"/>
      <c r="AB885" s="182"/>
      <c r="AC885" s="182"/>
      <c r="AD885" s="182"/>
      <c r="AE885" s="182"/>
      <c r="AF885" s="182"/>
    </row>
    <row r="886" ht="15.75" customHeight="1" spans="1:32">
      <c r="A886" s="182"/>
      <c r="B886" s="182"/>
      <c r="C886" s="182"/>
      <c r="D886" s="182"/>
      <c r="E886" s="182"/>
      <c r="F886" s="182"/>
      <c r="G886" s="182"/>
      <c r="H886" s="182"/>
      <c r="I886" s="182"/>
      <c r="J886" s="182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  <c r="AA886" s="182"/>
      <c r="AB886" s="182"/>
      <c r="AC886" s="182"/>
      <c r="AD886" s="182"/>
      <c r="AE886" s="182"/>
      <c r="AF886" s="182"/>
    </row>
    <row r="887" ht="15.75" customHeight="1" spans="1:32">
      <c r="A887" s="182"/>
      <c r="B887" s="182"/>
      <c r="C887" s="182"/>
      <c r="D887" s="182"/>
      <c r="E887" s="182"/>
      <c r="F887" s="182"/>
      <c r="G887" s="182"/>
      <c r="H887" s="182"/>
      <c r="I887" s="182"/>
      <c r="J887" s="182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  <c r="AA887" s="182"/>
      <c r="AB887" s="182"/>
      <c r="AC887" s="182"/>
      <c r="AD887" s="182"/>
      <c r="AE887" s="182"/>
      <c r="AF887" s="182"/>
    </row>
    <row r="888" ht="15.75" customHeight="1" spans="1:32">
      <c r="A888" s="182"/>
      <c r="B888" s="182"/>
      <c r="C888" s="182"/>
      <c r="D888" s="182"/>
      <c r="E888" s="182"/>
      <c r="F888" s="182"/>
      <c r="G888" s="182"/>
      <c r="H888" s="182"/>
      <c r="I888" s="182"/>
      <c r="J888" s="182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  <c r="AA888" s="182"/>
      <c r="AB888" s="182"/>
      <c r="AC888" s="182"/>
      <c r="AD888" s="182"/>
      <c r="AE888" s="182"/>
      <c r="AF888" s="182"/>
    </row>
    <row r="889" ht="15.75" customHeight="1" spans="1:32">
      <c r="A889" s="182"/>
      <c r="B889" s="182"/>
      <c r="C889" s="182"/>
      <c r="D889" s="182"/>
      <c r="E889" s="182"/>
      <c r="F889" s="182"/>
      <c r="G889" s="182"/>
      <c r="H889" s="182"/>
      <c r="I889" s="182"/>
      <c r="J889" s="182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  <c r="AA889" s="182"/>
      <c r="AB889" s="182"/>
      <c r="AC889" s="182"/>
      <c r="AD889" s="182"/>
      <c r="AE889" s="182"/>
      <c r="AF889" s="182"/>
    </row>
    <row r="890" ht="15.75" customHeight="1" spans="1:32">
      <c r="A890" s="182"/>
      <c r="B890" s="182"/>
      <c r="C890" s="182"/>
      <c r="D890" s="182"/>
      <c r="E890" s="182"/>
      <c r="F890" s="182"/>
      <c r="G890" s="182"/>
      <c r="H890" s="182"/>
      <c r="I890" s="182"/>
      <c r="J890" s="182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  <c r="AA890" s="182"/>
      <c r="AB890" s="182"/>
      <c r="AC890" s="182"/>
      <c r="AD890" s="182"/>
      <c r="AE890" s="182"/>
      <c r="AF890" s="182"/>
    </row>
    <row r="891" ht="15.75" customHeight="1" spans="1:32">
      <c r="A891" s="182"/>
      <c r="B891" s="182"/>
      <c r="C891" s="182"/>
      <c r="D891" s="182"/>
      <c r="E891" s="182"/>
      <c r="F891" s="182"/>
      <c r="G891" s="182"/>
      <c r="H891" s="182"/>
      <c r="I891" s="182"/>
      <c r="J891" s="182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  <c r="AA891" s="182"/>
      <c r="AB891" s="182"/>
      <c r="AC891" s="182"/>
      <c r="AD891" s="182"/>
      <c r="AE891" s="182"/>
      <c r="AF891" s="182"/>
    </row>
    <row r="892" ht="15.75" customHeight="1" spans="1:32">
      <c r="A892" s="182"/>
      <c r="B892" s="182"/>
      <c r="C892" s="182"/>
      <c r="D892" s="182"/>
      <c r="E892" s="182"/>
      <c r="F892" s="182"/>
      <c r="G892" s="182"/>
      <c r="H892" s="182"/>
      <c r="I892" s="182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  <c r="AB892" s="182"/>
      <c r="AC892" s="182"/>
      <c r="AD892" s="182"/>
      <c r="AE892" s="182"/>
      <c r="AF892" s="182"/>
    </row>
    <row r="893" ht="15.75" customHeight="1" spans="1:32">
      <c r="A893" s="182"/>
      <c r="B893" s="182"/>
      <c r="C893" s="182"/>
      <c r="D893" s="182"/>
      <c r="E893" s="182"/>
      <c r="F893" s="182"/>
      <c r="G893" s="182"/>
      <c r="H893" s="182"/>
      <c r="I893" s="182"/>
      <c r="J893" s="182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  <c r="AA893" s="182"/>
      <c r="AB893" s="182"/>
      <c r="AC893" s="182"/>
      <c r="AD893" s="182"/>
      <c r="AE893" s="182"/>
      <c r="AF893" s="182"/>
    </row>
    <row r="894" ht="15.75" customHeight="1" spans="1:32">
      <c r="A894" s="182"/>
      <c r="B894" s="182"/>
      <c r="C894" s="182"/>
      <c r="D894" s="182"/>
      <c r="E894" s="182"/>
      <c r="F894" s="182"/>
      <c r="G894" s="182"/>
      <c r="H894" s="182"/>
      <c r="I894" s="182"/>
      <c r="J894" s="182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  <c r="AA894" s="182"/>
      <c r="AB894" s="182"/>
      <c r="AC894" s="182"/>
      <c r="AD894" s="182"/>
      <c r="AE894" s="182"/>
      <c r="AF894" s="182"/>
    </row>
    <row r="895" ht="15.75" customHeight="1" spans="1:32">
      <c r="A895" s="182"/>
      <c r="B895" s="182"/>
      <c r="C895" s="182"/>
      <c r="D895" s="182"/>
      <c r="E895" s="182"/>
      <c r="F895" s="182"/>
      <c r="G895" s="182"/>
      <c r="H895" s="182"/>
      <c r="I895" s="182"/>
      <c r="J895" s="182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  <c r="AA895" s="182"/>
      <c r="AB895" s="182"/>
      <c r="AC895" s="182"/>
      <c r="AD895" s="182"/>
      <c r="AE895" s="182"/>
      <c r="AF895" s="182"/>
    </row>
    <row r="896" ht="15.75" customHeight="1" spans="1:32">
      <c r="A896" s="182"/>
      <c r="B896" s="182"/>
      <c r="C896" s="182"/>
      <c r="D896" s="182"/>
      <c r="E896" s="182"/>
      <c r="F896" s="182"/>
      <c r="G896" s="182"/>
      <c r="H896" s="182"/>
      <c r="I896" s="182"/>
      <c r="J896" s="182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  <c r="AA896" s="182"/>
      <c r="AB896" s="182"/>
      <c r="AC896" s="182"/>
      <c r="AD896" s="182"/>
      <c r="AE896" s="182"/>
      <c r="AF896" s="182"/>
    </row>
    <row r="897" ht="15.75" customHeight="1" spans="1:32">
      <c r="A897" s="182"/>
      <c r="B897" s="182"/>
      <c r="C897" s="182"/>
      <c r="D897" s="182"/>
      <c r="E897" s="182"/>
      <c r="F897" s="182"/>
      <c r="G897" s="182"/>
      <c r="H897" s="182"/>
      <c r="I897" s="182"/>
      <c r="J897" s="182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  <c r="AA897" s="182"/>
      <c r="AB897" s="182"/>
      <c r="AC897" s="182"/>
      <c r="AD897" s="182"/>
      <c r="AE897" s="182"/>
      <c r="AF897" s="182"/>
    </row>
    <row r="898" ht="15.75" customHeight="1" spans="1:32">
      <c r="A898" s="182"/>
      <c r="B898" s="182"/>
      <c r="C898" s="182"/>
      <c r="D898" s="182"/>
      <c r="E898" s="182"/>
      <c r="F898" s="182"/>
      <c r="G898" s="182"/>
      <c r="H898" s="182"/>
      <c r="I898" s="182"/>
      <c r="J898" s="182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  <c r="AA898" s="182"/>
      <c r="AB898" s="182"/>
      <c r="AC898" s="182"/>
      <c r="AD898" s="182"/>
      <c r="AE898" s="182"/>
      <c r="AF898" s="182"/>
    </row>
    <row r="899" ht="15.75" customHeight="1" spans="1:32">
      <c r="A899" s="182"/>
      <c r="B899" s="182"/>
      <c r="C899" s="182"/>
      <c r="D899" s="182"/>
      <c r="E899" s="182"/>
      <c r="F899" s="182"/>
      <c r="G899" s="182"/>
      <c r="H899" s="182"/>
      <c r="I899" s="182"/>
      <c r="J899" s="182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  <c r="AA899" s="182"/>
      <c r="AB899" s="182"/>
      <c r="AC899" s="182"/>
      <c r="AD899" s="182"/>
      <c r="AE899" s="182"/>
      <c r="AF899" s="182"/>
    </row>
    <row r="900" ht="15.75" customHeight="1" spans="1:32">
      <c r="A900" s="182"/>
      <c r="B900" s="182"/>
      <c r="C900" s="182"/>
      <c r="D900" s="182"/>
      <c r="E900" s="182"/>
      <c r="F900" s="182"/>
      <c r="G900" s="182"/>
      <c r="H900" s="182"/>
      <c r="I900" s="182"/>
      <c r="J900" s="182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  <c r="AA900" s="182"/>
      <c r="AB900" s="182"/>
      <c r="AC900" s="182"/>
      <c r="AD900" s="182"/>
      <c r="AE900" s="182"/>
      <c r="AF900" s="182"/>
    </row>
    <row r="901" ht="15.75" customHeight="1" spans="1:32">
      <c r="A901" s="182"/>
      <c r="B901" s="182"/>
      <c r="C901" s="182"/>
      <c r="D901" s="182"/>
      <c r="E901" s="182"/>
      <c r="F901" s="182"/>
      <c r="G901" s="182"/>
      <c r="H901" s="182"/>
      <c r="I901" s="182"/>
      <c r="J901" s="182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  <c r="AA901" s="182"/>
      <c r="AB901" s="182"/>
      <c r="AC901" s="182"/>
      <c r="AD901" s="182"/>
      <c r="AE901" s="182"/>
      <c r="AF901" s="182"/>
    </row>
    <row r="902" ht="15.75" customHeight="1" spans="1:32">
      <c r="A902" s="182"/>
      <c r="B902" s="182"/>
      <c r="C902" s="182"/>
      <c r="D902" s="182"/>
      <c r="E902" s="182"/>
      <c r="F902" s="182"/>
      <c r="G902" s="182"/>
      <c r="H902" s="182"/>
      <c r="I902" s="182"/>
      <c r="J902" s="182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  <c r="AA902" s="182"/>
      <c r="AB902" s="182"/>
      <c r="AC902" s="182"/>
      <c r="AD902" s="182"/>
      <c r="AE902" s="182"/>
      <c r="AF902" s="182"/>
    </row>
    <row r="903" ht="15.75" customHeight="1" spans="1:32">
      <c r="A903" s="182"/>
      <c r="B903" s="182"/>
      <c r="C903" s="182"/>
      <c r="D903" s="182"/>
      <c r="E903" s="182"/>
      <c r="F903" s="182"/>
      <c r="G903" s="182"/>
      <c r="H903" s="182"/>
      <c r="I903" s="182"/>
      <c r="J903" s="182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  <c r="AA903" s="182"/>
      <c r="AB903" s="182"/>
      <c r="AC903" s="182"/>
      <c r="AD903" s="182"/>
      <c r="AE903" s="182"/>
      <c r="AF903" s="182"/>
    </row>
    <row r="904" ht="15.75" customHeight="1" spans="1:32">
      <c r="A904" s="182"/>
      <c r="B904" s="182"/>
      <c r="C904" s="182"/>
      <c r="D904" s="182"/>
      <c r="E904" s="182"/>
      <c r="F904" s="182"/>
      <c r="G904" s="182"/>
      <c r="H904" s="182"/>
      <c r="I904" s="182"/>
      <c r="J904" s="182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  <c r="AA904" s="182"/>
      <c r="AB904" s="182"/>
      <c r="AC904" s="182"/>
      <c r="AD904" s="182"/>
      <c r="AE904" s="182"/>
      <c r="AF904" s="182"/>
    </row>
    <row r="905" ht="15.75" customHeight="1" spans="1:32">
      <c r="A905" s="182"/>
      <c r="B905" s="182"/>
      <c r="C905" s="182"/>
      <c r="D905" s="182"/>
      <c r="E905" s="182"/>
      <c r="F905" s="182"/>
      <c r="G905" s="182"/>
      <c r="H905" s="182"/>
      <c r="I905" s="182"/>
      <c r="J905" s="182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  <c r="AA905" s="182"/>
      <c r="AB905" s="182"/>
      <c r="AC905" s="182"/>
      <c r="AD905" s="182"/>
      <c r="AE905" s="182"/>
      <c r="AF905" s="182"/>
    </row>
    <row r="906" ht="15.75" customHeight="1" spans="1:32">
      <c r="A906" s="182"/>
      <c r="B906" s="182"/>
      <c r="C906" s="182"/>
      <c r="D906" s="182"/>
      <c r="E906" s="182"/>
      <c r="F906" s="182"/>
      <c r="G906" s="182"/>
      <c r="H906" s="182"/>
      <c r="I906" s="182"/>
      <c r="J906" s="182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  <c r="AA906" s="182"/>
      <c r="AB906" s="182"/>
      <c r="AC906" s="182"/>
      <c r="AD906" s="182"/>
      <c r="AE906" s="182"/>
      <c r="AF906" s="182"/>
    </row>
    <row r="907" ht="15.75" customHeight="1" spans="1:32">
      <c r="A907" s="182"/>
      <c r="B907" s="182"/>
      <c r="C907" s="182"/>
      <c r="D907" s="182"/>
      <c r="E907" s="182"/>
      <c r="F907" s="182"/>
      <c r="G907" s="182"/>
      <c r="H907" s="182"/>
      <c r="I907" s="182"/>
      <c r="J907" s="182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  <c r="AA907" s="182"/>
      <c r="AB907" s="182"/>
      <c r="AC907" s="182"/>
      <c r="AD907" s="182"/>
      <c r="AE907" s="182"/>
      <c r="AF907" s="182"/>
    </row>
    <row r="908" ht="15.75" customHeight="1" spans="1:32">
      <c r="A908" s="182"/>
      <c r="B908" s="182"/>
      <c r="C908" s="182"/>
      <c r="D908" s="182"/>
      <c r="E908" s="182"/>
      <c r="F908" s="182"/>
      <c r="G908" s="182"/>
      <c r="H908" s="182"/>
      <c r="I908" s="182"/>
      <c r="J908" s="182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  <c r="AA908" s="182"/>
      <c r="AB908" s="182"/>
      <c r="AC908" s="182"/>
      <c r="AD908" s="182"/>
      <c r="AE908" s="182"/>
      <c r="AF908" s="182"/>
    </row>
    <row r="909" ht="15.75" customHeight="1" spans="1:32">
      <c r="A909" s="182"/>
      <c r="B909" s="182"/>
      <c r="C909" s="182"/>
      <c r="D909" s="182"/>
      <c r="E909" s="182"/>
      <c r="F909" s="182"/>
      <c r="G909" s="182"/>
      <c r="H909" s="182"/>
      <c r="I909" s="182"/>
      <c r="J909" s="182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  <c r="AA909" s="182"/>
      <c r="AB909" s="182"/>
      <c r="AC909" s="182"/>
      <c r="AD909" s="182"/>
      <c r="AE909" s="182"/>
      <c r="AF909" s="182"/>
    </row>
    <row r="910" ht="15.75" customHeight="1" spans="1:32">
      <c r="A910" s="182"/>
      <c r="B910" s="182"/>
      <c r="C910" s="182"/>
      <c r="D910" s="182"/>
      <c r="E910" s="182"/>
      <c r="F910" s="182"/>
      <c r="G910" s="182"/>
      <c r="H910" s="182"/>
      <c r="I910" s="182"/>
      <c r="J910" s="182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</row>
    <row r="911" ht="15.75" customHeight="1" spans="1:32">
      <c r="A911" s="182"/>
      <c r="B911" s="182"/>
      <c r="C911" s="182"/>
      <c r="D911" s="182"/>
      <c r="E911" s="182"/>
      <c r="F911" s="182"/>
      <c r="G911" s="182"/>
      <c r="H911" s="182"/>
      <c r="I911" s="182"/>
      <c r="J911" s="182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  <c r="AA911" s="182"/>
      <c r="AB911" s="182"/>
      <c r="AC911" s="182"/>
      <c r="AD911" s="182"/>
      <c r="AE911" s="182"/>
      <c r="AF911" s="182"/>
    </row>
    <row r="912" ht="15.75" customHeight="1" spans="1:32">
      <c r="A912" s="182"/>
      <c r="B912" s="182"/>
      <c r="C912" s="182"/>
      <c r="D912" s="182"/>
      <c r="E912" s="182"/>
      <c r="F912" s="182"/>
      <c r="G912" s="182"/>
      <c r="H912" s="182"/>
      <c r="I912" s="182"/>
      <c r="J912" s="182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  <c r="AA912" s="182"/>
      <c r="AB912" s="182"/>
      <c r="AC912" s="182"/>
      <c r="AD912" s="182"/>
      <c r="AE912" s="182"/>
      <c r="AF912" s="182"/>
    </row>
    <row r="913" ht="15.75" customHeight="1" spans="1:32">
      <c r="A913" s="182"/>
      <c r="B913" s="182"/>
      <c r="C913" s="182"/>
      <c r="D913" s="182"/>
      <c r="E913" s="182"/>
      <c r="F913" s="182"/>
      <c r="G913" s="182"/>
      <c r="H913" s="182"/>
      <c r="I913" s="182"/>
      <c r="J913" s="182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  <c r="AA913" s="182"/>
      <c r="AB913" s="182"/>
      <c r="AC913" s="182"/>
      <c r="AD913" s="182"/>
      <c r="AE913" s="182"/>
      <c r="AF913" s="182"/>
    </row>
    <row r="914" ht="15.75" customHeight="1" spans="1:32">
      <c r="A914" s="182"/>
      <c r="B914" s="182"/>
      <c r="C914" s="182"/>
      <c r="D914" s="182"/>
      <c r="E914" s="182"/>
      <c r="F914" s="182"/>
      <c r="G914" s="182"/>
      <c r="H914" s="182"/>
      <c r="I914" s="182"/>
      <c r="J914" s="182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</row>
    <row r="915" ht="15.75" customHeight="1" spans="1:32">
      <c r="A915" s="182"/>
      <c r="B915" s="182"/>
      <c r="C915" s="182"/>
      <c r="D915" s="182"/>
      <c r="E915" s="182"/>
      <c r="F915" s="182"/>
      <c r="G915" s="182"/>
      <c r="H915" s="182"/>
      <c r="I915" s="182"/>
      <c r="J915" s="182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  <c r="AA915" s="182"/>
      <c r="AB915" s="182"/>
      <c r="AC915" s="182"/>
      <c r="AD915" s="182"/>
      <c r="AE915" s="182"/>
      <c r="AF915" s="182"/>
    </row>
    <row r="916" ht="15.75" customHeight="1" spans="1:32">
      <c r="A916" s="182"/>
      <c r="B916" s="182"/>
      <c r="C916" s="182"/>
      <c r="D916" s="182"/>
      <c r="E916" s="182"/>
      <c r="F916" s="182"/>
      <c r="G916" s="182"/>
      <c r="H916" s="182"/>
      <c r="I916" s="182"/>
      <c r="J916" s="182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  <c r="AA916" s="182"/>
      <c r="AB916" s="182"/>
      <c r="AC916" s="182"/>
      <c r="AD916" s="182"/>
      <c r="AE916" s="182"/>
      <c r="AF916" s="182"/>
    </row>
    <row r="917" ht="15.75" customHeight="1" spans="1:32">
      <c r="A917" s="182"/>
      <c r="B917" s="182"/>
      <c r="C917" s="182"/>
      <c r="D917" s="182"/>
      <c r="E917" s="182"/>
      <c r="F917" s="182"/>
      <c r="G917" s="182"/>
      <c r="H917" s="182"/>
      <c r="I917" s="182"/>
      <c r="J917" s="182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  <c r="AA917" s="182"/>
      <c r="AB917" s="182"/>
      <c r="AC917" s="182"/>
      <c r="AD917" s="182"/>
      <c r="AE917" s="182"/>
      <c r="AF917" s="182"/>
    </row>
    <row r="918" ht="15.75" customHeight="1" spans="1:32">
      <c r="A918" s="182"/>
      <c r="B918" s="182"/>
      <c r="C918" s="182"/>
      <c r="D918" s="182"/>
      <c r="E918" s="182"/>
      <c r="F918" s="182"/>
      <c r="G918" s="182"/>
      <c r="H918" s="182"/>
      <c r="I918" s="182"/>
      <c r="J918" s="182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  <c r="AA918" s="182"/>
      <c r="AB918" s="182"/>
      <c r="AC918" s="182"/>
      <c r="AD918" s="182"/>
      <c r="AE918" s="182"/>
      <c r="AF918" s="182"/>
    </row>
    <row r="919" ht="15.75" customHeight="1" spans="1:32">
      <c r="A919" s="182"/>
      <c r="B919" s="182"/>
      <c r="C919" s="182"/>
      <c r="D919" s="182"/>
      <c r="E919" s="182"/>
      <c r="F919" s="182"/>
      <c r="G919" s="182"/>
      <c r="H919" s="182"/>
      <c r="I919" s="182"/>
      <c r="J919" s="182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  <c r="AA919" s="182"/>
      <c r="AB919" s="182"/>
      <c r="AC919" s="182"/>
      <c r="AD919" s="182"/>
      <c r="AE919" s="182"/>
      <c r="AF919" s="182"/>
    </row>
    <row r="920" ht="15.75" customHeight="1" spans="1:32">
      <c r="A920" s="182"/>
      <c r="B920" s="182"/>
      <c r="C920" s="182"/>
      <c r="D920" s="182"/>
      <c r="E920" s="182"/>
      <c r="F920" s="182"/>
      <c r="G920" s="182"/>
      <c r="H920" s="182"/>
      <c r="I920" s="182"/>
      <c r="J920" s="182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  <c r="AA920" s="182"/>
      <c r="AB920" s="182"/>
      <c r="AC920" s="182"/>
      <c r="AD920" s="182"/>
      <c r="AE920" s="182"/>
      <c r="AF920" s="182"/>
    </row>
    <row r="921" ht="15.75" customHeight="1" spans="1:32">
      <c r="A921" s="182"/>
      <c r="B921" s="182"/>
      <c r="C921" s="182"/>
      <c r="D921" s="182"/>
      <c r="E921" s="182"/>
      <c r="F921" s="182"/>
      <c r="G921" s="182"/>
      <c r="H921" s="182"/>
      <c r="I921" s="182"/>
      <c r="J921" s="182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  <c r="AA921" s="182"/>
      <c r="AB921" s="182"/>
      <c r="AC921" s="182"/>
      <c r="AD921" s="182"/>
      <c r="AE921" s="182"/>
      <c r="AF921" s="182"/>
    </row>
    <row r="922" ht="15.75" customHeight="1" spans="1:32">
      <c r="A922" s="182"/>
      <c r="B922" s="182"/>
      <c r="C922" s="182"/>
      <c r="D922" s="182"/>
      <c r="E922" s="182"/>
      <c r="F922" s="182"/>
      <c r="G922" s="182"/>
      <c r="H922" s="182"/>
      <c r="I922" s="182"/>
      <c r="J922" s="182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  <c r="AA922" s="182"/>
      <c r="AB922" s="182"/>
      <c r="AC922" s="182"/>
      <c r="AD922" s="182"/>
      <c r="AE922" s="182"/>
      <c r="AF922" s="182"/>
    </row>
    <row r="923" ht="15.75" customHeight="1" spans="1:32">
      <c r="A923" s="182"/>
      <c r="B923" s="182"/>
      <c r="C923" s="182"/>
      <c r="D923" s="182"/>
      <c r="E923" s="182"/>
      <c r="F923" s="182"/>
      <c r="G923" s="182"/>
      <c r="H923" s="182"/>
      <c r="I923" s="182"/>
      <c r="J923" s="182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  <c r="AA923" s="182"/>
      <c r="AB923" s="182"/>
      <c r="AC923" s="182"/>
      <c r="AD923" s="182"/>
      <c r="AE923" s="182"/>
      <c r="AF923" s="182"/>
    </row>
    <row r="924" ht="15.75" customHeight="1" spans="1:32">
      <c r="A924" s="182"/>
      <c r="B924" s="182"/>
      <c r="C924" s="182"/>
      <c r="D924" s="182"/>
      <c r="E924" s="182"/>
      <c r="F924" s="182"/>
      <c r="G924" s="182"/>
      <c r="H924" s="182"/>
      <c r="I924" s="182"/>
      <c r="J924" s="182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  <c r="AA924" s="182"/>
      <c r="AB924" s="182"/>
      <c r="AC924" s="182"/>
      <c r="AD924" s="182"/>
      <c r="AE924" s="182"/>
      <c r="AF924" s="182"/>
    </row>
    <row r="925" ht="15.75" customHeight="1" spans="1:32">
      <c r="A925" s="182"/>
      <c r="B925" s="182"/>
      <c r="C925" s="182"/>
      <c r="D925" s="182"/>
      <c r="E925" s="182"/>
      <c r="F925" s="182"/>
      <c r="G925" s="182"/>
      <c r="H925" s="182"/>
      <c r="I925" s="182"/>
      <c r="J925" s="182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  <c r="AA925" s="182"/>
      <c r="AB925" s="182"/>
      <c r="AC925" s="182"/>
      <c r="AD925" s="182"/>
      <c r="AE925" s="182"/>
      <c r="AF925" s="182"/>
    </row>
    <row r="926" ht="15.75" customHeight="1" spans="1:32">
      <c r="A926" s="182"/>
      <c r="B926" s="182"/>
      <c r="C926" s="182"/>
      <c r="D926" s="182"/>
      <c r="E926" s="182"/>
      <c r="F926" s="182"/>
      <c r="G926" s="182"/>
      <c r="H926" s="182"/>
      <c r="I926" s="182"/>
      <c r="J926" s="182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  <c r="AA926" s="182"/>
      <c r="AB926" s="182"/>
      <c r="AC926" s="182"/>
      <c r="AD926" s="182"/>
      <c r="AE926" s="182"/>
      <c r="AF926" s="182"/>
    </row>
    <row r="927" ht="15.75" customHeight="1" spans="1:32">
      <c r="A927" s="182"/>
      <c r="B927" s="182"/>
      <c r="C927" s="182"/>
      <c r="D927" s="182"/>
      <c r="E927" s="182"/>
      <c r="F927" s="182"/>
      <c r="G927" s="182"/>
      <c r="H927" s="182"/>
      <c r="I927" s="182"/>
      <c r="J927" s="182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  <c r="AA927" s="182"/>
      <c r="AB927" s="182"/>
      <c r="AC927" s="182"/>
      <c r="AD927" s="182"/>
      <c r="AE927" s="182"/>
      <c r="AF927" s="182"/>
    </row>
    <row r="928" ht="15.75" customHeight="1" spans="1:32">
      <c r="A928" s="182"/>
      <c r="B928" s="182"/>
      <c r="C928" s="182"/>
      <c r="D928" s="182"/>
      <c r="E928" s="182"/>
      <c r="F928" s="182"/>
      <c r="G928" s="182"/>
      <c r="H928" s="182"/>
      <c r="I928" s="182"/>
      <c r="J928" s="182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</row>
    <row r="929" ht="15.75" customHeight="1" spans="1:32">
      <c r="A929" s="182"/>
      <c r="B929" s="182"/>
      <c r="C929" s="182"/>
      <c r="D929" s="182"/>
      <c r="E929" s="182"/>
      <c r="F929" s="182"/>
      <c r="G929" s="182"/>
      <c r="H929" s="182"/>
      <c r="I929" s="182"/>
      <c r="J929" s="182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  <c r="AA929" s="182"/>
      <c r="AB929" s="182"/>
      <c r="AC929" s="182"/>
      <c r="AD929" s="182"/>
      <c r="AE929" s="182"/>
      <c r="AF929" s="182"/>
    </row>
    <row r="930" ht="15.75" customHeight="1" spans="1:32">
      <c r="A930" s="182"/>
      <c r="B930" s="182"/>
      <c r="C930" s="182"/>
      <c r="D930" s="182"/>
      <c r="E930" s="182"/>
      <c r="F930" s="182"/>
      <c r="G930" s="182"/>
      <c r="H930" s="182"/>
      <c r="I930" s="182"/>
      <c r="J930" s="182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  <c r="AA930" s="182"/>
      <c r="AB930" s="182"/>
      <c r="AC930" s="182"/>
      <c r="AD930" s="182"/>
      <c r="AE930" s="182"/>
      <c r="AF930" s="182"/>
    </row>
    <row r="931" ht="15.75" customHeight="1" spans="1:32">
      <c r="A931" s="182"/>
      <c r="B931" s="182"/>
      <c r="C931" s="182"/>
      <c r="D931" s="182"/>
      <c r="E931" s="182"/>
      <c r="F931" s="182"/>
      <c r="G931" s="182"/>
      <c r="H931" s="182"/>
      <c r="I931" s="182"/>
      <c r="J931" s="182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  <c r="AA931" s="182"/>
      <c r="AB931" s="182"/>
      <c r="AC931" s="182"/>
      <c r="AD931" s="182"/>
      <c r="AE931" s="182"/>
      <c r="AF931" s="182"/>
    </row>
    <row r="932" ht="15.75" customHeight="1" spans="1:32">
      <c r="A932" s="182"/>
      <c r="B932" s="182"/>
      <c r="C932" s="182"/>
      <c r="D932" s="182"/>
      <c r="E932" s="182"/>
      <c r="F932" s="182"/>
      <c r="G932" s="182"/>
      <c r="H932" s="182"/>
      <c r="I932" s="182"/>
      <c r="J932" s="182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  <c r="AA932" s="182"/>
      <c r="AB932" s="182"/>
      <c r="AC932" s="182"/>
      <c r="AD932" s="182"/>
      <c r="AE932" s="182"/>
      <c r="AF932" s="182"/>
    </row>
    <row r="933" ht="15.75" customHeight="1" spans="1:32">
      <c r="A933" s="182"/>
      <c r="B933" s="182"/>
      <c r="C933" s="182"/>
      <c r="D933" s="182"/>
      <c r="E933" s="182"/>
      <c r="F933" s="182"/>
      <c r="G933" s="182"/>
      <c r="H933" s="182"/>
      <c r="I933" s="182"/>
      <c r="J933" s="182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  <c r="AA933" s="182"/>
      <c r="AB933" s="182"/>
      <c r="AC933" s="182"/>
      <c r="AD933" s="182"/>
      <c r="AE933" s="182"/>
      <c r="AF933" s="182"/>
    </row>
    <row r="934" ht="15.75" customHeight="1" spans="1:32">
      <c r="A934" s="182"/>
      <c r="B934" s="182"/>
      <c r="C934" s="182"/>
      <c r="D934" s="182"/>
      <c r="E934" s="182"/>
      <c r="F934" s="182"/>
      <c r="G934" s="182"/>
      <c r="H934" s="182"/>
      <c r="I934" s="182"/>
      <c r="J934" s="182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  <c r="AA934" s="182"/>
      <c r="AB934" s="182"/>
      <c r="AC934" s="182"/>
      <c r="AD934" s="182"/>
      <c r="AE934" s="182"/>
      <c r="AF934" s="182"/>
    </row>
    <row r="935" ht="15.75" customHeight="1" spans="1:32">
      <c r="A935" s="182"/>
      <c r="B935" s="182"/>
      <c r="C935" s="182"/>
      <c r="D935" s="182"/>
      <c r="E935" s="182"/>
      <c r="F935" s="182"/>
      <c r="G935" s="182"/>
      <c r="H935" s="182"/>
      <c r="I935" s="182"/>
      <c r="J935" s="182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  <c r="AA935" s="182"/>
      <c r="AB935" s="182"/>
      <c r="AC935" s="182"/>
      <c r="AD935" s="182"/>
      <c r="AE935" s="182"/>
      <c r="AF935" s="182"/>
    </row>
    <row r="936" ht="15.75" customHeight="1" spans="1:32">
      <c r="A936" s="182"/>
      <c r="B936" s="182"/>
      <c r="C936" s="182"/>
      <c r="D936" s="182"/>
      <c r="E936" s="182"/>
      <c r="F936" s="182"/>
      <c r="G936" s="182"/>
      <c r="H936" s="182"/>
      <c r="I936" s="182"/>
      <c r="J936" s="182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  <c r="AA936" s="182"/>
      <c r="AB936" s="182"/>
      <c r="AC936" s="182"/>
      <c r="AD936" s="182"/>
      <c r="AE936" s="182"/>
      <c r="AF936" s="182"/>
    </row>
    <row r="937" ht="15.75" customHeight="1" spans="1:32">
      <c r="A937" s="182"/>
      <c r="B937" s="182"/>
      <c r="C937" s="182"/>
      <c r="D937" s="182"/>
      <c r="E937" s="182"/>
      <c r="F937" s="182"/>
      <c r="G937" s="182"/>
      <c r="H937" s="182"/>
      <c r="I937" s="182"/>
      <c r="J937" s="182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  <c r="AA937" s="182"/>
      <c r="AB937" s="182"/>
      <c r="AC937" s="182"/>
      <c r="AD937" s="182"/>
      <c r="AE937" s="182"/>
      <c r="AF937" s="182"/>
    </row>
    <row r="938" ht="15.75" customHeight="1" spans="1:32">
      <c r="A938" s="182"/>
      <c r="B938" s="182"/>
      <c r="C938" s="182"/>
      <c r="D938" s="182"/>
      <c r="E938" s="182"/>
      <c r="F938" s="182"/>
      <c r="G938" s="182"/>
      <c r="H938" s="182"/>
      <c r="I938" s="182"/>
      <c r="J938" s="182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</row>
    <row r="939" ht="15.75" customHeight="1" spans="1:32">
      <c r="A939" s="182"/>
      <c r="B939" s="182"/>
      <c r="C939" s="182"/>
      <c r="D939" s="182"/>
      <c r="E939" s="182"/>
      <c r="F939" s="182"/>
      <c r="G939" s="182"/>
      <c r="H939" s="182"/>
      <c r="I939" s="182"/>
      <c r="J939" s="182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</row>
    <row r="940" ht="15.75" customHeight="1" spans="1:32">
      <c r="A940" s="182"/>
      <c r="B940" s="182"/>
      <c r="C940" s="182"/>
      <c r="D940" s="182"/>
      <c r="E940" s="182"/>
      <c r="F940" s="182"/>
      <c r="G940" s="182"/>
      <c r="H940" s="182"/>
      <c r="I940" s="182"/>
      <c r="J940" s="182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</row>
    <row r="941" ht="15.75" customHeight="1" spans="1:32">
      <c r="A941" s="182"/>
      <c r="B941" s="182"/>
      <c r="C941" s="182"/>
      <c r="D941" s="182"/>
      <c r="E941" s="182"/>
      <c r="F941" s="182"/>
      <c r="G941" s="182"/>
      <c r="H941" s="182"/>
      <c r="I941" s="182"/>
      <c r="J941" s="182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</row>
    <row r="942" ht="15.75" customHeight="1" spans="1:32">
      <c r="A942" s="182"/>
      <c r="B942" s="182"/>
      <c r="C942" s="182"/>
      <c r="D942" s="182"/>
      <c r="E942" s="182"/>
      <c r="F942" s="182"/>
      <c r="G942" s="182"/>
      <c r="H942" s="182"/>
      <c r="I942" s="182"/>
      <c r="J942" s="182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</row>
    <row r="943" ht="15.75" customHeight="1" spans="1:32">
      <c r="A943" s="182"/>
      <c r="B943" s="182"/>
      <c r="C943" s="182"/>
      <c r="D943" s="182"/>
      <c r="E943" s="182"/>
      <c r="F943" s="182"/>
      <c r="G943" s="182"/>
      <c r="H943" s="182"/>
      <c r="I943" s="182"/>
      <c r="J943" s="182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</row>
    <row r="944" ht="15.75" customHeight="1" spans="1:32">
      <c r="A944" s="182"/>
      <c r="B944" s="182"/>
      <c r="C944" s="182"/>
      <c r="D944" s="182"/>
      <c r="E944" s="182"/>
      <c r="F944" s="182"/>
      <c r="G944" s="182"/>
      <c r="H944" s="182"/>
      <c r="I944" s="182"/>
      <c r="J944" s="182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</row>
    <row r="945" ht="15.75" customHeight="1" spans="1:32">
      <c r="A945" s="182"/>
      <c r="B945" s="182"/>
      <c r="C945" s="182"/>
      <c r="D945" s="182"/>
      <c r="E945" s="182"/>
      <c r="F945" s="182"/>
      <c r="G945" s="182"/>
      <c r="H945" s="182"/>
      <c r="I945" s="182"/>
      <c r="J945" s="182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</row>
    <row r="946" ht="15.75" customHeight="1" spans="1:32">
      <c r="A946" s="182"/>
      <c r="B946" s="182"/>
      <c r="C946" s="182"/>
      <c r="D946" s="182"/>
      <c r="E946" s="182"/>
      <c r="F946" s="182"/>
      <c r="G946" s="182"/>
      <c r="H946" s="182"/>
      <c r="I946" s="182"/>
      <c r="J946" s="182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</row>
    <row r="947" ht="15.75" customHeight="1" spans="1:32">
      <c r="A947" s="182"/>
      <c r="B947" s="182"/>
      <c r="C947" s="182"/>
      <c r="D947" s="182"/>
      <c r="E947" s="182"/>
      <c r="F947" s="182"/>
      <c r="G947" s="182"/>
      <c r="H947" s="182"/>
      <c r="I947" s="182"/>
      <c r="J947" s="182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  <c r="AA947" s="182"/>
      <c r="AB947" s="182"/>
      <c r="AC947" s="182"/>
      <c r="AD947" s="182"/>
      <c r="AE947" s="182"/>
      <c r="AF947" s="182"/>
    </row>
    <row r="948" ht="15.75" customHeight="1" spans="1:32">
      <c r="A948" s="182"/>
      <c r="B948" s="182"/>
      <c r="C948" s="182"/>
      <c r="D948" s="182"/>
      <c r="E948" s="182"/>
      <c r="F948" s="182"/>
      <c r="G948" s="182"/>
      <c r="H948" s="182"/>
      <c r="I948" s="182"/>
      <c r="J948" s="182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  <c r="AA948" s="182"/>
      <c r="AB948" s="182"/>
      <c r="AC948" s="182"/>
      <c r="AD948" s="182"/>
      <c r="AE948" s="182"/>
      <c r="AF948" s="182"/>
    </row>
    <row r="949" ht="15.75" customHeight="1" spans="1:32">
      <c r="A949" s="182"/>
      <c r="B949" s="182"/>
      <c r="C949" s="182"/>
      <c r="D949" s="182"/>
      <c r="E949" s="182"/>
      <c r="F949" s="182"/>
      <c r="G949" s="182"/>
      <c r="H949" s="182"/>
      <c r="I949" s="182"/>
      <c r="J949" s="182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  <c r="AA949" s="182"/>
      <c r="AB949" s="182"/>
      <c r="AC949" s="182"/>
      <c r="AD949" s="182"/>
      <c r="AE949" s="182"/>
      <c r="AF949" s="182"/>
    </row>
    <row r="950" ht="15.75" customHeight="1" spans="1:32">
      <c r="A950" s="182"/>
      <c r="B950" s="182"/>
      <c r="C950" s="182"/>
      <c r="D950" s="182"/>
      <c r="E950" s="182"/>
      <c r="F950" s="182"/>
      <c r="G950" s="182"/>
      <c r="H950" s="182"/>
      <c r="I950" s="182"/>
      <c r="J950" s="182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</row>
    <row r="951" ht="15.75" customHeight="1" spans="1:32">
      <c r="A951" s="182"/>
      <c r="B951" s="182"/>
      <c r="C951" s="182"/>
      <c r="D951" s="182"/>
      <c r="E951" s="182"/>
      <c r="F951" s="182"/>
      <c r="G951" s="182"/>
      <c r="H951" s="182"/>
      <c r="I951" s="182"/>
      <c r="J951" s="182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  <c r="AA951" s="182"/>
      <c r="AB951" s="182"/>
      <c r="AC951" s="182"/>
      <c r="AD951" s="182"/>
      <c r="AE951" s="182"/>
      <c r="AF951" s="182"/>
    </row>
    <row r="952" ht="15.75" customHeight="1" spans="1:32">
      <c r="A952" s="182"/>
      <c r="B952" s="182"/>
      <c r="C952" s="182"/>
      <c r="D952" s="182"/>
      <c r="E952" s="182"/>
      <c r="F952" s="182"/>
      <c r="G952" s="182"/>
      <c r="H952" s="182"/>
      <c r="I952" s="182"/>
      <c r="J952" s="182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  <c r="AA952" s="182"/>
      <c r="AB952" s="182"/>
      <c r="AC952" s="182"/>
      <c r="AD952" s="182"/>
      <c r="AE952" s="182"/>
      <c r="AF952" s="182"/>
    </row>
    <row r="953" ht="15.75" customHeight="1" spans="1:32">
      <c r="A953" s="182"/>
      <c r="B953" s="182"/>
      <c r="C953" s="182"/>
      <c r="D953" s="182"/>
      <c r="E953" s="182"/>
      <c r="F953" s="182"/>
      <c r="G953" s="182"/>
      <c r="H953" s="182"/>
      <c r="I953" s="182"/>
      <c r="J953" s="182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  <c r="AA953" s="182"/>
      <c r="AB953" s="182"/>
      <c r="AC953" s="182"/>
      <c r="AD953" s="182"/>
      <c r="AE953" s="182"/>
      <c r="AF953" s="182"/>
    </row>
    <row r="954" ht="15.75" customHeight="1" spans="1:32">
      <c r="A954" s="182"/>
      <c r="B954" s="182"/>
      <c r="C954" s="182"/>
      <c r="D954" s="182"/>
      <c r="E954" s="182"/>
      <c r="F954" s="182"/>
      <c r="G954" s="182"/>
      <c r="H954" s="182"/>
      <c r="I954" s="182"/>
      <c r="J954" s="182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  <c r="AA954" s="182"/>
      <c r="AB954" s="182"/>
      <c r="AC954" s="182"/>
      <c r="AD954" s="182"/>
      <c r="AE954" s="182"/>
      <c r="AF954" s="182"/>
    </row>
    <row r="955" ht="15.75" customHeight="1" spans="1:32">
      <c r="A955" s="182"/>
      <c r="B955" s="182"/>
      <c r="C955" s="182"/>
      <c r="D955" s="182"/>
      <c r="E955" s="182"/>
      <c r="F955" s="182"/>
      <c r="G955" s="182"/>
      <c r="H955" s="182"/>
      <c r="I955" s="182"/>
      <c r="J955" s="182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  <c r="AA955" s="182"/>
      <c r="AB955" s="182"/>
      <c r="AC955" s="182"/>
      <c r="AD955" s="182"/>
      <c r="AE955" s="182"/>
      <c r="AF955" s="182"/>
    </row>
    <row r="956" ht="15.75" customHeight="1" spans="1:32">
      <c r="A956" s="182"/>
      <c r="B956" s="182"/>
      <c r="C956" s="182"/>
      <c r="D956" s="182"/>
      <c r="E956" s="182"/>
      <c r="F956" s="182"/>
      <c r="G956" s="182"/>
      <c r="H956" s="182"/>
      <c r="I956" s="182"/>
      <c r="J956" s="182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  <c r="AA956" s="182"/>
      <c r="AB956" s="182"/>
      <c r="AC956" s="182"/>
      <c r="AD956" s="182"/>
      <c r="AE956" s="182"/>
      <c r="AF956" s="182"/>
    </row>
    <row r="957" ht="15.75" customHeight="1" spans="1:32">
      <c r="A957" s="182"/>
      <c r="B957" s="182"/>
      <c r="C957" s="182"/>
      <c r="D957" s="182"/>
      <c r="E957" s="182"/>
      <c r="F957" s="182"/>
      <c r="G957" s="182"/>
      <c r="H957" s="182"/>
      <c r="I957" s="182"/>
      <c r="J957" s="182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  <c r="AA957" s="182"/>
      <c r="AB957" s="182"/>
      <c r="AC957" s="182"/>
      <c r="AD957" s="182"/>
      <c r="AE957" s="182"/>
      <c r="AF957" s="182"/>
    </row>
    <row r="958" ht="15.75" customHeight="1" spans="1:32">
      <c r="A958" s="182"/>
      <c r="B958" s="182"/>
      <c r="C958" s="182"/>
      <c r="D958" s="182"/>
      <c r="E958" s="182"/>
      <c r="F958" s="182"/>
      <c r="G958" s="182"/>
      <c r="H958" s="182"/>
      <c r="I958" s="182"/>
      <c r="J958" s="182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  <c r="AA958" s="182"/>
      <c r="AB958" s="182"/>
      <c r="AC958" s="182"/>
      <c r="AD958" s="182"/>
      <c r="AE958" s="182"/>
      <c r="AF958" s="182"/>
    </row>
    <row r="959" ht="15.75" customHeight="1" spans="1:32">
      <c r="A959" s="182"/>
      <c r="B959" s="182"/>
      <c r="C959" s="182"/>
      <c r="D959" s="182"/>
      <c r="E959" s="182"/>
      <c r="F959" s="182"/>
      <c r="G959" s="182"/>
      <c r="H959" s="182"/>
      <c r="I959" s="182"/>
      <c r="J959" s="182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  <c r="AA959" s="182"/>
      <c r="AB959" s="182"/>
      <c r="AC959" s="182"/>
      <c r="AD959" s="182"/>
      <c r="AE959" s="182"/>
      <c r="AF959" s="182"/>
    </row>
    <row r="960" ht="15.75" customHeight="1" spans="1:32">
      <c r="A960" s="182"/>
      <c r="B960" s="182"/>
      <c r="C960" s="182"/>
      <c r="D960" s="182"/>
      <c r="E960" s="182"/>
      <c r="F960" s="182"/>
      <c r="G960" s="182"/>
      <c r="H960" s="182"/>
      <c r="I960" s="182"/>
      <c r="J960" s="182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  <c r="AA960" s="182"/>
      <c r="AB960" s="182"/>
      <c r="AC960" s="182"/>
      <c r="AD960" s="182"/>
      <c r="AE960" s="182"/>
      <c r="AF960" s="182"/>
    </row>
    <row r="961" ht="15.75" customHeight="1" spans="1:32">
      <c r="A961" s="182"/>
      <c r="B961" s="182"/>
      <c r="C961" s="182"/>
      <c r="D961" s="182"/>
      <c r="E961" s="182"/>
      <c r="F961" s="182"/>
      <c r="G961" s="182"/>
      <c r="H961" s="182"/>
      <c r="I961" s="182"/>
      <c r="J961" s="182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  <c r="AA961" s="182"/>
      <c r="AB961" s="182"/>
      <c r="AC961" s="182"/>
      <c r="AD961" s="182"/>
      <c r="AE961" s="182"/>
      <c r="AF961" s="182"/>
    </row>
    <row r="962" ht="15.75" customHeight="1" spans="1:32">
      <c r="A962" s="182"/>
      <c r="B962" s="182"/>
      <c r="C962" s="182"/>
      <c r="D962" s="182"/>
      <c r="E962" s="182"/>
      <c r="F962" s="182"/>
      <c r="G962" s="182"/>
      <c r="H962" s="182"/>
      <c r="I962" s="182"/>
      <c r="J962" s="182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  <c r="AA962" s="182"/>
      <c r="AB962" s="182"/>
      <c r="AC962" s="182"/>
      <c r="AD962" s="182"/>
      <c r="AE962" s="182"/>
      <c r="AF962" s="182"/>
    </row>
    <row r="963" ht="15.75" customHeight="1" spans="1:32">
      <c r="A963" s="182"/>
      <c r="B963" s="182"/>
      <c r="C963" s="182"/>
      <c r="D963" s="182"/>
      <c r="E963" s="182"/>
      <c r="F963" s="182"/>
      <c r="G963" s="182"/>
      <c r="H963" s="182"/>
      <c r="I963" s="182"/>
      <c r="J963" s="182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  <c r="AA963" s="182"/>
      <c r="AB963" s="182"/>
      <c r="AC963" s="182"/>
      <c r="AD963" s="182"/>
      <c r="AE963" s="182"/>
      <c r="AF963" s="182"/>
    </row>
    <row r="964" ht="15.75" customHeight="1" spans="1:32">
      <c r="A964" s="182"/>
      <c r="B964" s="182"/>
      <c r="C964" s="182"/>
      <c r="D964" s="182"/>
      <c r="E964" s="182"/>
      <c r="F964" s="182"/>
      <c r="G964" s="182"/>
      <c r="H964" s="182"/>
      <c r="I964" s="182"/>
      <c r="J964" s="182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</row>
    <row r="965" ht="15.75" customHeight="1" spans="1:32">
      <c r="A965" s="182"/>
      <c r="B965" s="182"/>
      <c r="C965" s="182"/>
      <c r="D965" s="182"/>
      <c r="E965" s="182"/>
      <c r="F965" s="182"/>
      <c r="G965" s="182"/>
      <c r="H965" s="182"/>
      <c r="I965" s="182"/>
      <c r="J965" s="182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  <c r="AA965" s="182"/>
      <c r="AB965" s="182"/>
      <c r="AC965" s="182"/>
      <c r="AD965" s="182"/>
      <c r="AE965" s="182"/>
      <c r="AF965" s="182"/>
    </row>
    <row r="966" ht="15.75" customHeight="1" spans="1:32">
      <c r="A966" s="182"/>
      <c r="B966" s="182"/>
      <c r="C966" s="182"/>
      <c r="D966" s="182"/>
      <c r="E966" s="182"/>
      <c r="F966" s="182"/>
      <c r="G966" s="182"/>
      <c r="H966" s="182"/>
      <c r="I966" s="182"/>
      <c r="J966" s="182"/>
      <c r="K966" s="182"/>
      <c r="L966" s="182"/>
      <c r="M966" s="182"/>
      <c r="N966" s="182"/>
      <c r="O966" s="182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Z966" s="182"/>
      <c r="AA966" s="182"/>
      <c r="AB966" s="182"/>
      <c r="AC966" s="182"/>
      <c r="AD966" s="182"/>
      <c r="AE966" s="182"/>
      <c r="AF966" s="182"/>
    </row>
    <row r="967" ht="15.75" customHeight="1" spans="1:32">
      <c r="A967" s="182"/>
      <c r="B967" s="182"/>
      <c r="C967" s="182"/>
      <c r="D967" s="182"/>
      <c r="E967" s="182"/>
      <c r="F967" s="182"/>
      <c r="G967" s="182"/>
      <c r="H967" s="182"/>
      <c r="I967" s="182"/>
      <c r="J967" s="182"/>
      <c r="K967" s="182"/>
      <c r="L967" s="182"/>
      <c r="M967" s="182"/>
      <c r="N967" s="182"/>
      <c r="O967" s="182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Z967" s="182"/>
      <c r="AA967" s="182"/>
      <c r="AB967" s="182"/>
      <c r="AC967" s="182"/>
      <c r="AD967" s="182"/>
      <c r="AE967" s="182"/>
      <c r="AF967" s="182"/>
    </row>
    <row r="968" ht="15.75" customHeight="1" spans="1:32">
      <c r="A968" s="182"/>
      <c r="B968" s="182"/>
      <c r="C968" s="182"/>
      <c r="D968" s="182"/>
      <c r="E968" s="182"/>
      <c r="F968" s="182"/>
      <c r="G968" s="182"/>
      <c r="H968" s="182"/>
      <c r="I968" s="182"/>
      <c r="J968" s="182"/>
      <c r="K968" s="182"/>
      <c r="L968" s="182"/>
      <c r="M968" s="182"/>
      <c r="N968" s="182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  <c r="AA968" s="182"/>
      <c r="AB968" s="182"/>
      <c r="AC968" s="182"/>
      <c r="AD968" s="182"/>
      <c r="AE968" s="182"/>
      <c r="AF968" s="182"/>
    </row>
    <row r="969" ht="15.75" customHeight="1" spans="1:32">
      <c r="A969" s="182"/>
      <c r="B969" s="182"/>
      <c r="C969" s="182"/>
      <c r="D969" s="182"/>
      <c r="E969" s="182"/>
      <c r="F969" s="182"/>
      <c r="G969" s="182"/>
      <c r="H969" s="182"/>
      <c r="I969" s="182"/>
      <c r="J969" s="182"/>
      <c r="K969" s="182"/>
      <c r="L969" s="182"/>
      <c r="M969" s="182"/>
      <c r="N969" s="182"/>
      <c r="O969" s="182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Z969" s="182"/>
      <c r="AA969" s="182"/>
      <c r="AB969" s="182"/>
      <c r="AC969" s="182"/>
      <c r="AD969" s="182"/>
      <c r="AE969" s="182"/>
      <c r="AF969" s="182"/>
    </row>
    <row r="970" ht="15.75" customHeight="1" spans="1:32">
      <c r="A970" s="182"/>
      <c r="B970" s="182"/>
      <c r="C970" s="182"/>
      <c r="D970" s="182"/>
      <c r="E970" s="182"/>
      <c r="F970" s="182"/>
      <c r="G970" s="182"/>
      <c r="H970" s="182"/>
      <c r="I970" s="182"/>
      <c r="J970" s="182"/>
      <c r="K970" s="182"/>
      <c r="L970" s="182"/>
      <c r="M970" s="182"/>
      <c r="N970" s="182"/>
      <c r="O970" s="182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Z970" s="182"/>
      <c r="AA970" s="182"/>
      <c r="AB970" s="182"/>
      <c r="AC970" s="182"/>
      <c r="AD970" s="182"/>
      <c r="AE970" s="182"/>
      <c r="AF970" s="182"/>
    </row>
    <row r="971" ht="15.75" customHeight="1" spans="1:32">
      <c r="A971" s="182"/>
      <c r="B971" s="182"/>
      <c r="C971" s="182"/>
      <c r="D971" s="182"/>
      <c r="E971" s="182"/>
      <c r="F971" s="182"/>
      <c r="G971" s="182"/>
      <c r="H971" s="182"/>
      <c r="I971" s="182"/>
      <c r="J971" s="182"/>
      <c r="K971" s="182"/>
      <c r="L971" s="182"/>
      <c r="M971" s="182"/>
      <c r="N971" s="182"/>
      <c r="O971" s="182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Z971" s="182"/>
      <c r="AA971" s="182"/>
      <c r="AB971" s="182"/>
      <c r="AC971" s="182"/>
      <c r="AD971" s="182"/>
      <c r="AE971" s="182"/>
      <c r="AF971" s="182"/>
    </row>
    <row r="972" ht="15.75" customHeight="1" spans="1:32">
      <c r="A972" s="182"/>
      <c r="B972" s="182"/>
      <c r="C972" s="182"/>
      <c r="D972" s="182"/>
      <c r="E972" s="182"/>
      <c r="F972" s="182"/>
      <c r="G972" s="182"/>
      <c r="H972" s="182"/>
      <c r="I972" s="182"/>
      <c r="J972" s="182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Z972" s="182"/>
      <c r="AA972" s="182"/>
      <c r="AB972" s="182"/>
      <c r="AC972" s="182"/>
      <c r="AD972" s="182"/>
      <c r="AE972" s="182"/>
      <c r="AF972" s="182"/>
    </row>
    <row r="973" ht="15.75" customHeight="1" spans="1:32">
      <c r="A973" s="182"/>
      <c r="B973" s="182"/>
      <c r="C973" s="182"/>
      <c r="D973" s="182"/>
      <c r="E973" s="182"/>
      <c r="F973" s="182"/>
      <c r="G973" s="182"/>
      <c r="H973" s="182"/>
      <c r="I973" s="182"/>
      <c r="J973" s="182"/>
      <c r="K973" s="182"/>
      <c r="L973" s="182"/>
      <c r="M973" s="182"/>
      <c r="N973" s="182"/>
      <c r="O973" s="182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Z973" s="182"/>
      <c r="AA973" s="182"/>
      <c r="AB973" s="182"/>
      <c r="AC973" s="182"/>
      <c r="AD973" s="182"/>
      <c r="AE973" s="182"/>
      <c r="AF973" s="182"/>
    </row>
    <row r="974" ht="15.75" customHeight="1" spans="1:32">
      <c r="A974" s="182"/>
      <c r="B974" s="182"/>
      <c r="C974" s="182"/>
      <c r="D974" s="182"/>
      <c r="E974" s="182"/>
      <c r="F974" s="182"/>
      <c r="G974" s="182"/>
      <c r="H974" s="182"/>
      <c r="I974" s="182"/>
      <c r="J974" s="182"/>
      <c r="K974" s="182"/>
      <c r="L974" s="182"/>
      <c r="M974" s="182"/>
      <c r="N974" s="182"/>
      <c r="O974" s="182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Z974" s="182"/>
      <c r="AA974" s="182"/>
      <c r="AB974" s="182"/>
      <c r="AC974" s="182"/>
      <c r="AD974" s="182"/>
      <c r="AE974" s="182"/>
      <c r="AF974" s="182"/>
    </row>
    <row r="975" ht="15.75" customHeight="1" spans="1:32">
      <c r="A975" s="182"/>
      <c r="B975" s="182"/>
      <c r="C975" s="182"/>
      <c r="D975" s="182"/>
      <c r="E975" s="182"/>
      <c r="F975" s="182"/>
      <c r="G975" s="182"/>
      <c r="H975" s="182"/>
      <c r="I975" s="182"/>
      <c r="J975" s="182"/>
      <c r="K975" s="182"/>
      <c r="L975" s="182"/>
      <c r="M975" s="182"/>
      <c r="N975" s="182"/>
      <c r="O975" s="182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Z975" s="182"/>
      <c r="AA975" s="182"/>
      <c r="AB975" s="182"/>
      <c r="AC975" s="182"/>
      <c r="AD975" s="182"/>
      <c r="AE975" s="182"/>
      <c r="AF975" s="182"/>
    </row>
    <row r="976" ht="15.75" customHeight="1" spans="1:32">
      <c r="A976" s="182"/>
      <c r="B976" s="182"/>
      <c r="C976" s="182"/>
      <c r="D976" s="182"/>
      <c r="E976" s="182"/>
      <c r="F976" s="182"/>
      <c r="G976" s="182"/>
      <c r="H976" s="182"/>
      <c r="I976" s="182"/>
      <c r="J976" s="182"/>
      <c r="K976" s="182"/>
      <c r="L976" s="182"/>
      <c r="M976" s="182"/>
      <c r="N976" s="182"/>
      <c r="O976" s="182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  <c r="AA976" s="182"/>
      <c r="AB976" s="182"/>
      <c r="AC976" s="182"/>
      <c r="AD976" s="182"/>
      <c r="AE976" s="182"/>
      <c r="AF976" s="182"/>
    </row>
    <row r="977" ht="15.75" customHeight="1" spans="1:32">
      <c r="A977" s="182"/>
      <c r="B977" s="182"/>
      <c r="C977" s="182"/>
      <c r="D977" s="182"/>
      <c r="E977" s="182"/>
      <c r="F977" s="182"/>
      <c r="G977" s="182"/>
      <c r="H977" s="182"/>
      <c r="I977" s="182"/>
      <c r="J977" s="182"/>
      <c r="K977" s="182"/>
      <c r="L977" s="182"/>
      <c r="M977" s="182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  <c r="AA977" s="182"/>
      <c r="AB977" s="182"/>
      <c r="AC977" s="182"/>
      <c r="AD977" s="182"/>
      <c r="AE977" s="182"/>
      <c r="AF977" s="182"/>
    </row>
    <row r="978" ht="15.75" customHeight="1" spans="1:32">
      <c r="A978" s="182"/>
      <c r="B978" s="182"/>
      <c r="C978" s="182"/>
      <c r="D978" s="182"/>
      <c r="E978" s="182"/>
      <c r="F978" s="182"/>
      <c r="G978" s="182"/>
      <c r="H978" s="182"/>
      <c r="I978" s="182"/>
      <c r="J978" s="182"/>
      <c r="K978" s="182"/>
      <c r="L978" s="182"/>
      <c r="M978" s="182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  <c r="AA978" s="182"/>
      <c r="AB978" s="182"/>
      <c r="AC978" s="182"/>
      <c r="AD978" s="182"/>
      <c r="AE978" s="182"/>
      <c r="AF978" s="182"/>
    </row>
    <row r="979" ht="15.75" customHeight="1" spans="1:32">
      <c r="A979" s="182"/>
      <c r="B979" s="182"/>
      <c r="C979" s="182"/>
      <c r="D979" s="182"/>
      <c r="E979" s="182"/>
      <c r="F979" s="182"/>
      <c r="G979" s="182"/>
      <c r="H979" s="182"/>
      <c r="I979" s="182"/>
      <c r="J979" s="182"/>
      <c r="K979" s="182"/>
      <c r="L979" s="182"/>
      <c r="M979" s="182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  <c r="AA979" s="182"/>
      <c r="AB979" s="182"/>
      <c r="AC979" s="182"/>
      <c r="AD979" s="182"/>
      <c r="AE979" s="182"/>
      <c r="AF979" s="182"/>
    </row>
    <row r="980" ht="15.75" customHeight="1" spans="1:32">
      <c r="A980" s="182"/>
      <c r="B980" s="182"/>
      <c r="C980" s="182"/>
      <c r="D980" s="182"/>
      <c r="E980" s="182"/>
      <c r="F980" s="182"/>
      <c r="G980" s="182"/>
      <c r="H980" s="182"/>
      <c r="I980" s="182"/>
      <c r="J980" s="182"/>
      <c r="K980" s="182"/>
      <c r="L980" s="182"/>
      <c r="M980" s="182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  <c r="AA980" s="182"/>
      <c r="AB980" s="182"/>
      <c r="AC980" s="182"/>
      <c r="AD980" s="182"/>
      <c r="AE980" s="182"/>
      <c r="AF980" s="182"/>
    </row>
    <row r="981" ht="15.75" customHeight="1" spans="1:32">
      <c r="A981" s="182"/>
      <c r="B981" s="182"/>
      <c r="C981" s="182"/>
      <c r="D981" s="182"/>
      <c r="E981" s="182"/>
      <c r="F981" s="182"/>
      <c r="G981" s="182"/>
      <c r="H981" s="182"/>
      <c r="I981" s="182"/>
      <c r="J981" s="182"/>
      <c r="K981" s="182"/>
      <c r="L981" s="182"/>
      <c r="M981" s="182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  <c r="AA981" s="182"/>
      <c r="AB981" s="182"/>
      <c r="AC981" s="182"/>
      <c r="AD981" s="182"/>
      <c r="AE981" s="182"/>
      <c r="AF981" s="182"/>
    </row>
    <row r="982" ht="15.75" customHeight="1" spans="1:32">
      <c r="A982" s="182"/>
      <c r="B982" s="182"/>
      <c r="C982" s="182"/>
      <c r="D982" s="182"/>
      <c r="E982" s="182"/>
      <c r="F982" s="182"/>
      <c r="G982" s="182"/>
      <c r="H982" s="182"/>
      <c r="I982" s="182"/>
      <c r="J982" s="182"/>
      <c r="K982" s="182"/>
      <c r="L982" s="182"/>
      <c r="M982" s="182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  <c r="AA982" s="182"/>
      <c r="AB982" s="182"/>
      <c r="AC982" s="182"/>
      <c r="AD982" s="182"/>
      <c r="AE982" s="182"/>
      <c r="AF982" s="182"/>
    </row>
    <row r="983" ht="15.75" customHeight="1" spans="1:32">
      <c r="A983" s="182"/>
      <c r="B983" s="182"/>
      <c r="C983" s="182"/>
      <c r="D983" s="182"/>
      <c r="E983" s="182"/>
      <c r="F983" s="182"/>
      <c r="G983" s="182"/>
      <c r="H983" s="182"/>
      <c r="I983" s="182"/>
      <c r="J983" s="182"/>
      <c r="K983" s="182"/>
      <c r="L983" s="182"/>
      <c r="M983" s="182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  <c r="AA983" s="182"/>
      <c r="AB983" s="182"/>
      <c r="AC983" s="182"/>
      <c r="AD983" s="182"/>
      <c r="AE983" s="182"/>
      <c r="AF983" s="182"/>
    </row>
    <row r="984" ht="15.75" customHeight="1" spans="1:32">
      <c r="A984" s="182"/>
      <c r="B984" s="182"/>
      <c r="C984" s="182"/>
      <c r="D984" s="182"/>
      <c r="E984" s="182"/>
      <c r="F984" s="182"/>
      <c r="G984" s="182"/>
      <c r="H984" s="182"/>
      <c r="I984" s="182"/>
      <c r="J984" s="182"/>
      <c r="K984" s="182"/>
      <c r="L984" s="182"/>
      <c r="M984" s="182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  <c r="AA984" s="182"/>
      <c r="AB984" s="182"/>
      <c r="AC984" s="182"/>
      <c r="AD984" s="182"/>
      <c r="AE984" s="182"/>
      <c r="AF984" s="182"/>
    </row>
    <row r="985" ht="15.75" customHeight="1" spans="1:32">
      <c r="A985" s="182"/>
      <c r="B985" s="182"/>
      <c r="C985" s="182"/>
      <c r="D985" s="182"/>
      <c r="E985" s="182"/>
      <c r="F985" s="182"/>
      <c r="G985" s="182"/>
      <c r="H985" s="182"/>
      <c r="I985" s="182"/>
      <c r="J985" s="182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  <c r="AA985" s="182"/>
      <c r="AB985" s="182"/>
      <c r="AC985" s="182"/>
      <c r="AD985" s="182"/>
      <c r="AE985" s="182"/>
      <c r="AF985" s="182"/>
    </row>
    <row r="986" ht="15.75" customHeight="1" spans="1:32">
      <c r="A986" s="182"/>
      <c r="B986" s="182"/>
      <c r="C986" s="182"/>
      <c r="D986" s="182"/>
      <c r="E986" s="182"/>
      <c r="F986" s="182"/>
      <c r="G986" s="182"/>
      <c r="H986" s="182"/>
      <c r="I986" s="182"/>
      <c r="J986" s="182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  <c r="AA986" s="182"/>
      <c r="AB986" s="182"/>
      <c r="AC986" s="182"/>
      <c r="AD986" s="182"/>
      <c r="AE986" s="182"/>
      <c r="AF986" s="182"/>
    </row>
    <row r="987" ht="15.75" customHeight="1" spans="1:32">
      <c r="A987" s="182"/>
      <c r="B987" s="182"/>
      <c r="C987" s="182"/>
      <c r="D987" s="182"/>
      <c r="E987" s="182"/>
      <c r="F987" s="182"/>
      <c r="G987" s="182"/>
      <c r="H987" s="182"/>
      <c r="I987" s="182"/>
      <c r="J987" s="182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Z987" s="182"/>
      <c r="AA987" s="182"/>
      <c r="AB987" s="182"/>
      <c r="AC987" s="182"/>
      <c r="AD987" s="182"/>
      <c r="AE987" s="182"/>
      <c r="AF987" s="182"/>
    </row>
    <row r="988" ht="15.75" customHeight="1" spans="1:32">
      <c r="A988" s="182"/>
      <c r="B988" s="182"/>
      <c r="C988" s="182"/>
      <c r="D988" s="182"/>
      <c r="E988" s="182"/>
      <c r="F988" s="182"/>
      <c r="G988" s="182"/>
      <c r="H988" s="182"/>
      <c r="I988" s="182"/>
      <c r="J988" s="182"/>
      <c r="K988" s="182"/>
      <c r="L988" s="182"/>
      <c r="M988" s="182"/>
      <c r="N988" s="182"/>
      <c r="O988" s="182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Z988" s="182"/>
      <c r="AA988" s="182"/>
      <c r="AB988" s="182"/>
      <c r="AC988" s="182"/>
      <c r="AD988" s="182"/>
      <c r="AE988" s="182"/>
      <c r="AF988" s="182"/>
    </row>
    <row r="989" ht="15.75" customHeight="1" spans="1:32">
      <c r="A989" s="182"/>
      <c r="B989" s="182"/>
      <c r="C989" s="182"/>
      <c r="D989" s="182"/>
      <c r="E989" s="182"/>
      <c r="F989" s="182"/>
      <c r="G989" s="182"/>
      <c r="H989" s="182"/>
      <c r="I989" s="182"/>
      <c r="J989" s="182"/>
      <c r="K989" s="182"/>
      <c r="L989" s="182"/>
      <c r="M989" s="182"/>
      <c r="N989" s="182"/>
      <c r="O989" s="182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Z989" s="182"/>
      <c r="AA989" s="182"/>
      <c r="AB989" s="182"/>
      <c r="AC989" s="182"/>
      <c r="AD989" s="182"/>
      <c r="AE989" s="182"/>
      <c r="AF989" s="182"/>
    </row>
    <row r="990" ht="15.75" customHeight="1" spans="1:32">
      <c r="A990" s="182"/>
      <c r="B990" s="182"/>
      <c r="C990" s="182"/>
      <c r="D990" s="182"/>
      <c r="E990" s="182"/>
      <c r="F990" s="182"/>
      <c r="G990" s="182"/>
      <c r="H990" s="182"/>
      <c r="I990" s="182"/>
      <c r="J990" s="182"/>
      <c r="K990" s="182"/>
      <c r="L990" s="182"/>
      <c r="M990" s="182"/>
      <c r="N990" s="182"/>
      <c r="O990" s="182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Z990" s="182"/>
      <c r="AA990" s="182"/>
      <c r="AB990" s="182"/>
      <c r="AC990" s="182"/>
      <c r="AD990" s="182"/>
      <c r="AE990" s="182"/>
      <c r="AF990" s="182"/>
    </row>
    <row r="991" ht="15.75" customHeight="1" spans="1:32">
      <c r="A991" s="182"/>
      <c r="B991" s="182"/>
      <c r="C991" s="182"/>
      <c r="D991" s="182"/>
      <c r="E991" s="182"/>
      <c r="F991" s="182"/>
      <c r="G991" s="182"/>
      <c r="H991" s="182"/>
      <c r="I991" s="182"/>
      <c r="J991" s="182"/>
      <c r="K991" s="182"/>
      <c r="L991" s="182"/>
      <c r="M991" s="182"/>
      <c r="N991" s="182"/>
      <c r="O991" s="182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Z991" s="182"/>
      <c r="AA991" s="182"/>
      <c r="AB991" s="182"/>
      <c r="AC991" s="182"/>
      <c r="AD991" s="182"/>
      <c r="AE991" s="182"/>
      <c r="AF991" s="182"/>
    </row>
    <row r="992" ht="15.75" customHeight="1" spans="1:32">
      <c r="A992" s="182"/>
      <c r="B992" s="182"/>
      <c r="C992" s="182"/>
      <c r="D992" s="182"/>
      <c r="E992" s="182"/>
      <c r="F992" s="182"/>
      <c r="G992" s="182"/>
      <c r="H992" s="182"/>
      <c r="I992" s="182"/>
      <c r="J992" s="182"/>
      <c r="K992" s="182"/>
      <c r="L992" s="182"/>
      <c r="M992" s="182"/>
      <c r="N992" s="182"/>
      <c r="O992" s="182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Z992" s="182"/>
      <c r="AA992" s="182"/>
      <c r="AB992" s="182"/>
      <c r="AC992" s="182"/>
      <c r="AD992" s="182"/>
      <c r="AE992" s="182"/>
      <c r="AF992" s="182"/>
    </row>
    <row r="993" ht="15.75" customHeight="1" spans="1:32">
      <c r="A993" s="182"/>
      <c r="B993" s="182"/>
      <c r="C993" s="182"/>
      <c r="D993" s="182"/>
      <c r="E993" s="182"/>
      <c r="F993" s="182"/>
      <c r="G993" s="182"/>
      <c r="H993" s="182"/>
      <c r="I993" s="182"/>
      <c r="J993" s="182"/>
      <c r="K993" s="182"/>
      <c r="L993" s="182"/>
      <c r="M993" s="182"/>
      <c r="N993" s="182"/>
      <c r="O993" s="182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Z993" s="182"/>
      <c r="AA993" s="182"/>
      <c r="AB993" s="182"/>
      <c r="AC993" s="182"/>
      <c r="AD993" s="182"/>
      <c r="AE993" s="182"/>
      <c r="AF993" s="182"/>
    </row>
    <row r="994" ht="15.75" customHeight="1" spans="1:32">
      <c r="A994" s="182"/>
      <c r="B994" s="182"/>
      <c r="C994" s="182"/>
      <c r="D994" s="182"/>
      <c r="E994" s="182"/>
      <c r="F994" s="182"/>
      <c r="G994" s="182"/>
      <c r="H994" s="182"/>
      <c r="I994" s="182"/>
      <c r="J994" s="182"/>
      <c r="K994" s="182"/>
      <c r="L994" s="182"/>
      <c r="M994" s="182"/>
      <c r="N994" s="182"/>
      <c r="O994" s="182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Z994" s="182"/>
      <c r="AA994" s="182"/>
      <c r="AB994" s="182"/>
      <c r="AC994" s="182"/>
      <c r="AD994" s="182"/>
      <c r="AE994" s="182"/>
      <c r="AF994" s="182"/>
    </row>
    <row r="995" ht="15.75" customHeight="1" spans="1:32">
      <c r="A995" s="182"/>
      <c r="B995" s="182"/>
      <c r="C995" s="182"/>
      <c r="D995" s="182"/>
      <c r="E995" s="182"/>
      <c r="F995" s="182"/>
      <c r="G995" s="182"/>
      <c r="H995" s="182"/>
      <c r="I995" s="182"/>
      <c r="J995" s="182"/>
      <c r="K995" s="182"/>
      <c r="L995" s="182"/>
      <c r="M995" s="182"/>
      <c r="N995" s="182"/>
      <c r="O995" s="182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Z995" s="182"/>
      <c r="AA995" s="182"/>
      <c r="AB995" s="182"/>
      <c r="AC995" s="182"/>
      <c r="AD995" s="182"/>
      <c r="AE995" s="182"/>
      <c r="AF995" s="182"/>
    </row>
    <row r="996" ht="15.75" customHeight="1" spans="1:32">
      <c r="A996" s="182"/>
      <c r="B996" s="182"/>
      <c r="C996" s="182"/>
      <c r="D996" s="182"/>
      <c r="E996" s="182"/>
      <c r="F996" s="182"/>
      <c r="G996" s="182"/>
      <c r="H996" s="182"/>
      <c r="I996" s="182"/>
      <c r="J996" s="182"/>
      <c r="K996" s="182"/>
      <c r="L996" s="182"/>
      <c r="M996" s="182"/>
      <c r="N996" s="182"/>
      <c r="O996" s="182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Z996" s="182"/>
      <c r="AA996" s="182"/>
      <c r="AB996" s="182"/>
      <c r="AC996" s="182"/>
      <c r="AD996" s="182"/>
      <c r="AE996" s="182"/>
      <c r="AF996" s="182"/>
    </row>
    <row r="997" ht="15.75" customHeight="1" spans="1:32">
      <c r="A997" s="182"/>
      <c r="B997" s="182"/>
      <c r="C997" s="182"/>
      <c r="D997" s="182"/>
      <c r="E997" s="182"/>
      <c r="F997" s="182"/>
      <c r="G997" s="182"/>
      <c r="H997" s="182"/>
      <c r="I997" s="182"/>
      <c r="J997" s="182"/>
      <c r="K997" s="182"/>
      <c r="L997" s="182"/>
      <c r="M997" s="182"/>
      <c r="N997" s="182"/>
      <c r="O997" s="182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Z997" s="182"/>
      <c r="AA997" s="182"/>
      <c r="AB997" s="182"/>
      <c r="AC997" s="182"/>
      <c r="AD997" s="182"/>
      <c r="AE997" s="182"/>
      <c r="AF997" s="182"/>
    </row>
    <row r="998" ht="15.75" customHeight="1" spans="1:32">
      <c r="A998" s="182"/>
      <c r="B998" s="182"/>
      <c r="C998" s="182"/>
      <c r="D998" s="182"/>
      <c r="E998" s="182"/>
      <c r="F998" s="182"/>
      <c r="G998" s="182"/>
      <c r="H998" s="182"/>
      <c r="I998" s="182"/>
      <c r="J998" s="182"/>
      <c r="K998" s="182"/>
      <c r="L998" s="182"/>
      <c r="M998" s="182"/>
      <c r="N998" s="182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  <c r="AA998" s="182"/>
      <c r="AB998" s="182"/>
      <c r="AC998" s="182"/>
      <c r="AD998" s="182"/>
      <c r="AE998" s="182"/>
      <c r="AF998" s="182"/>
    </row>
    <row r="999" ht="15.75" customHeight="1" spans="1:32">
      <c r="A999" s="182"/>
      <c r="B999" s="182"/>
      <c r="C999" s="182"/>
      <c r="D999" s="182"/>
      <c r="E999" s="182"/>
      <c r="F999" s="182"/>
      <c r="G999" s="182"/>
      <c r="H999" s="182"/>
      <c r="I999" s="182"/>
      <c r="J999" s="182"/>
      <c r="K999" s="182"/>
      <c r="L999" s="182"/>
      <c r="M999" s="182"/>
      <c r="N999" s="182"/>
      <c r="O999" s="182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Z999" s="182"/>
      <c r="AA999" s="182"/>
      <c r="AB999" s="182"/>
      <c r="AC999" s="182"/>
      <c r="AD999" s="182"/>
      <c r="AE999" s="182"/>
      <c r="AF999" s="182"/>
    </row>
    <row r="1000" ht="15.75" customHeight="1" spans="1:32">
      <c r="A1000" s="182"/>
      <c r="B1000" s="182"/>
      <c r="C1000" s="182"/>
      <c r="D1000" s="182"/>
      <c r="E1000" s="182"/>
      <c r="F1000" s="182"/>
      <c r="G1000" s="182"/>
      <c r="H1000" s="182"/>
      <c r="I1000" s="182"/>
      <c r="J1000" s="182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Z1000" s="182"/>
      <c r="AA1000" s="182"/>
      <c r="AB1000" s="182"/>
      <c r="AC1000" s="182"/>
      <c r="AD1000" s="182"/>
      <c r="AE1000" s="182"/>
      <c r="AF1000" s="182"/>
    </row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A8" sqref="A8:E8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34" t="s">
        <v>198</v>
      </c>
      <c r="C4" s="34">
        <v>3</v>
      </c>
      <c r="D4" s="34" t="s">
        <v>199</v>
      </c>
      <c r="E4" s="35">
        <v>100</v>
      </c>
      <c r="F4" s="36">
        <f t="shared" ref="F4:F7" si="0">E4*C4</f>
        <v>300</v>
      </c>
    </row>
    <row r="5" ht="60" spans="1:6">
      <c r="A5" s="38">
        <v>2</v>
      </c>
      <c r="B5" s="34" t="s">
        <v>200</v>
      </c>
      <c r="C5" s="34">
        <v>3</v>
      </c>
      <c r="D5" s="34" t="s">
        <v>199</v>
      </c>
      <c r="E5" s="35">
        <v>54.5</v>
      </c>
      <c r="F5" s="36">
        <f t="shared" si="0"/>
        <v>163.5</v>
      </c>
    </row>
    <row r="6" spans="1:6">
      <c r="A6" s="38">
        <v>3</v>
      </c>
      <c r="B6" s="34" t="s">
        <v>201</v>
      </c>
      <c r="C6" s="34">
        <v>2</v>
      </c>
      <c r="D6" s="34" t="s">
        <v>202</v>
      </c>
      <c r="E6" s="37">
        <v>180</v>
      </c>
      <c r="F6" s="36">
        <f t="shared" si="0"/>
        <v>360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833.05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69.42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F2"/>
    <mergeCell ref="A8:E8"/>
    <mergeCell ref="A9:E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34" t="s">
        <v>198</v>
      </c>
      <c r="C4" s="34">
        <v>3</v>
      </c>
      <c r="D4" s="34" t="s">
        <v>199</v>
      </c>
      <c r="E4" s="35">
        <v>110.05</v>
      </c>
      <c r="F4" s="36">
        <f t="shared" ref="F4:F7" si="0">E4*C4</f>
        <v>330.15</v>
      </c>
    </row>
    <row r="5" ht="60" spans="1:6">
      <c r="A5" s="38">
        <v>2</v>
      </c>
      <c r="B5" s="34" t="s">
        <v>200</v>
      </c>
      <c r="C5" s="34">
        <v>3</v>
      </c>
      <c r="D5" s="34" t="s">
        <v>199</v>
      </c>
      <c r="E5" s="35">
        <v>53</v>
      </c>
      <c r="F5" s="36">
        <f t="shared" si="0"/>
        <v>159</v>
      </c>
    </row>
    <row r="6" spans="1:6">
      <c r="A6" s="38">
        <v>3</v>
      </c>
      <c r="B6" s="34" t="s">
        <v>201</v>
      </c>
      <c r="C6" s="34">
        <v>2</v>
      </c>
      <c r="D6" s="34" t="s">
        <v>202</v>
      </c>
      <c r="E6" s="37">
        <v>167</v>
      </c>
      <c r="F6" s="36">
        <f t="shared" si="0"/>
        <v>334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10</v>
      </c>
      <c r="F7" s="36">
        <f t="shared" si="0"/>
        <v>10</v>
      </c>
    </row>
    <row r="8" spans="1:6">
      <c r="A8" s="39" t="s">
        <v>204</v>
      </c>
      <c r="B8" s="29"/>
      <c r="C8" s="29"/>
      <c r="D8" s="29"/>
      <c r="E8" s="30"/>
      <c r="F8" s="36">
        <f>SUM(F4:F7)</f>
        <v>833.15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69.42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F2"/>
    <mergeCell ref="A8:E8"/>
    <mergeCell ref="A9:E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4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313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1925</v>
      </c>
      <c r="J23" s="82"/>
    </row>
    <row r="24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314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1925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1925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160.35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232.92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393.27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463.65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57.95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53.76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34.77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23.18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13.9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4.63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185.46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837.3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74.94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115.5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369.57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393.27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837.3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369.57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1600.14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12.06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38.5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65.21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38.5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154.27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0.0822</v>
      </c>
      <c r="J88" s="115">
        <f>TRUNC((I32+I73+I83)*I88,2)</f>
        <v>302.44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0.01</v>
      </c>
      <c r="J89" s="115">
        <f>TRUNC((I32+I73+I83)*I89,2)</f>
        <v>36.79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0.01</v>
      </c>
      <c r="J90" s="115">
        <f>TRUNC((I32+I73+I83)*I90,2)</f>
        <v>36.79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0.01</v>
      </c>
      <c r="J91" s="115">
        <f>TRUNC((I32+I73+I83)*I91,2)</f>
        <v>36.79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0.01</v>
      </c>
      <c r="J92" s="115">
        <f>TRUNC((I32+I73+I83)*I92,2)</f>
        <v>36.79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0.1222</v>
      </c>
      <c r="J94" s="171">
        <f>TRUNC(SUM(J88:J93),2)</f>
        <v>449.6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'109.1-UNIF_EQUIP-MOT. CAMINHÃO'!F9</f>
        <v>66.01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'109.1-UNIF_EQUIP-MOT. CAMINHÃO'!F15</f>
        <v>10.41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76.42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28.17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28.17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19.31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88.3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229.96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393.91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1925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1600.14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154.27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449.6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76.42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4205.43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393.91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4599.34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A14" sqref="A14:E14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34" t="s">
        <v>198</v>
      </c>
      <c r="C4" s="34">
        <v>3</v>
      </c>
      <c r="D4" s="34" t="s">
        <v>199</v>
      </c>
      <c r="E4" s="35">
        <v>98.5</v>
      </c>
      <c r="F4" s="36">
        <f t="shared" ref="F4:F7" si="0">E4*C4</f>
        <v>295.5</v>
      </c>
    </row>
    <row r="5" ht="60" spans="1:6">
      <c r="A5" s="38">
        <v>2</v>
      </c>
      <c r="B5" s="34" t="s">
        <v>200</v>
      </c>
      <c r="C5" s="34">
        <v>3</v>
      </c>
      <c r="D5" s="34" t="s">
        <v>199</v>
      </c>
      <c r="E5" s="35">
        <v>52.36</v>
      </c>
      <c r="F5" s="36">
        <f t="shared" si="0"/>
        <v>157.08</v>
      </c>
    </row>
    <row r="6" spans="1:6">
      <c r="A6" s="38">
        <v>3</v>
      </c>
      <c r="B6" s="34" t="s">
        <v>201</v>
      </c>
      <c r="C6" s="34">
        <v>2</v>
      </c>
      <c r="D6" s="34" t="s">
        <v>202</v>
      </c>
      <c r="E6" s="37">
        <v>165</v>
      </c>
      <c r="F6" s="36">
        <f t="shared" si="0"/>
        <v>330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792.13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66.01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45" spans="1:6">
      <c r="A13" s="38">
        <v>1</v>
      </c>
      <c r="B13" s="34" t="s">
        <v>228</v>
      </c>
      <c r="C13" s="34">
        <v>2</v>
      </c>
      <c r="D13" s="34" t="s">
        <v>199</v>
      </c>
      <c r="E13" s="35">
        <v>62.5</v>
      </c>
      <c r="F13" s="36">
        <f>E13*C13</f>
        <v>125</v>
      </c>
    </row>
    <row r="14" spans="1:6">
      <c r="A14" s="39" t="s">
        <v>204</v>
      </c>
      <c r="B14" s="29"/>
      <c r="C14" s="29"/>
      <c r="D14" s="29"/>
      <c r="E14" s="30"/>
      <c r="F14" s="36">
        <f>SUM(F13)</f>
        <v>125</v>
      </c>
    </row>
    <row r="15" spans="1:6">
      <c r="A15" s="39" t="s">
        <v>205</v>
      </c>
      <c r="B15" s="29"/>
      <c r="C15" s="29"/>
      <c r="D15" s="29"/>
      <c r="E15" s="30"/>
      <c r="F15" s="36">
        <f>TRUNC(F14/12,2)</f>
        <v>10.41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14:E14"/>
    <mergeCell ref="A15:E15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6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315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27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316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'110.1-UNIF_EQUIP - OP.MÁQ.COP.'!F9</f>
        <v>69.42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v>0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69.42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18.41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18.41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12.62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57.71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150.28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257.43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69.42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2748.33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257.43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3005.76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7" sqref="E7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34" t="s">
        <v>198</v>
      </c>
      <c r="C4" s="34">
        <v>3</v>
      </c>
      <c r="D4" s="34" t="s">
        <v>199</v>
      </c>
      <c r="E4" s="35">
        <v>100</v>
      </c>
      <c r="F4" s="36">
        <f t="shared" ref="F4:F7" si="0">E4*C4</f>
        <v>300</v>
      </c>
    </row>
    <row r="5" ht="60" spans="1:6">
      <c r="A5" s="38">
        <v>2</v>
      </c>
      <c r="B5" s="34" t="s">
        <v>200</v>
      </c>
      <c r="C5" s="34">
        <v>3</v>
      </c>
      <c r="D5" s="34" t="s">
        <v>199</v>
      </c>
      <c r="E5" s="35">
        <v>60</v>
      </c>
      <c r="F5" s="36">
        <f t="shared" si="0"/>
        <v>180</v>
      </c>
    </row>
    <row r="6" spans="1:6">
      <c r="A6" s="38">
        <v>3</v>
      </c>
      <c r="B6" s="34" t="s">
        <v>201</v>
      </c>
      <c r="C6" s="34">
        <v>2</v>
      </c>
      <c r="D6" s="34" t="s">
        <v>202</v>
      </c>
      <c r="E6" s="37">
        <v>171.75</v>
      </c>
      <c r="F6" s="36">
        <f t="shared" si="0"/>
        <v>343.5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833.05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69.42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F2"/>
    <mergeCell ref="A8:E8"/>
    <mergeCell ref="A9:E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57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317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1805.03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318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1805.03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1805.03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218.4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368.75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434.75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54.34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50.41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32.6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21.73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13.04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4.34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173.9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785.11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82.13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108.3018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376.76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368.75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785.11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376.76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1530.62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11.44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36.1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61.7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36.1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145.34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0.0822</v>
      </c>
      <c r="J88" s="115">
        <f>TRUNC((I32+I73+I83)*I88,2)</f>
        <v>286.13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0.01</v>
      </c>
      <c r="J89" s="115">
        <f>TRUNC((I32+I73+I83)*I89,2)</f>
        <v>34.8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0.01</v>
      </c>
      <c r="J90" s="115">
        <f>TRUNC((I32+I73+I83)*I90,2)</f>
        <v>34.8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0.01</v>
      </c>
      <c r="J91" s="115">
        <f>TRUNC((I32+I73+I83)*I91,2)</f>
        <v>34.8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0.01</v>
      </c>
      <c r="J92" s="115">
        <f>TRUNC((I32+I73+I83)*I92,2)</f>
        <v>34.8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0.1222</v>
      </c>
      <c r="J94" s="171">
        <f>TRUNC(SUM(J88:J93),2)</f>
        <v>425.33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'111.1-UNIF_EQUIP - PEDREIRO'!F8</f>
        <v>54.29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'111.1-UNIF_EQUIP - PEDREIRO'!F19</f>
        <v>41.15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95.44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26.81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26.81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18.38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84.03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218.83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374.86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1805.03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1530.62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145.34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425.33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95.44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4001.76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374.86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4376.62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4" workbookViewId="0">
      <selection activeCell="E13" sqref="E13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8">
        <v>1</v>
      </c>
      <c r="B4" s="34" t="s">
        <v>221</v>
      </c>
      <c r="C4" s="34">
        <v>3</v>
      </c>
      <c r="D4" s="34" t="s">
        <v>199</v>
      </c>
      <c r="E4" s="35">
        <v>170</v>
      </c>
      <c r="F4" s="36">
        <f t="shared" ref="F4:F6" si="0">E4*C4</f>
        <v>510</v>
      </c>
    </row>
    <row r="5" ht="30" spans="1:6">
      <c r="A5" s="38">
        <v>2</v>
      </c>
      <c r="B5" s="34" t="s">
        <v>222</v>
      </c>
      <c r="C5" s="34">
        <v>2</v>
      </c>
      <c r="D5" s="34" t="s">
        <v>202</v>
      </c>
      <c r="E5" s="35">
        <v>66</v>
      </c>
      <c r="F5" s="36">
        <f t="shared" si="0"/>
        <v>132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651.55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54.29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60" spans="1:6">
      <c r="A12" s="38">
        <v>1</v>
      </c>
      <c r="B12" s="34" t="s">
        <v>223</v>
      </c>
      <c r="C12" s="34">
        <v>1</v>
      </c>
      <c r="D12" s="34" t="s">
        <v>199</v>
      </c>
      <c r="E12" s="35">
        <v>104.22</v>
      </c>
      <c r="F12" s="36">
        <f t="shared" ref="F12:F17" si="1">E12*C12</f>
        <v>104.22</v>
      </c>
    </row>
    <row r="13" ht="30" spans="1:6">
      <c r="A13" s="38">
        <v>2</v>
      </c>
      <c r="B13" s="34" t="s">
        <v>224</v>
      </c>
      <c r="C13" s="34">
        <v>2</v>
      </c>
      <c r="D13" s="34" t="s">
        <v>199</v>
      </c>
      <c r="E13" s="35">
        <v>30</v>
      </c>
      <c r="F13" s="36">
        <f t="shared" si="1"/>
        <v>60</v>
      </c>
    </row>
    <row r="14" ht="60" spans="1:6">
      <c r="A14" s="38">
        <v>3</v>
      </c>
      <c r="B14" s="34" t="s">
        <v>225</v>
      </c>
      <c r="C14" s="34">
        <v>40</v>
      </c>
      <c r="D14" s="34" t="s">
        <v>199</v>
      </c>
      <c r="E14" s="35">
        <v>1.41</v>
      </c>
      <c r="F14" s="36">
        <f t="shared" si="1"/>
        <v>56.4</v>
      </c>
    </row>
    <row r="15" ht="60" spans="1:6">
      <c r="A15" s="38">
        <v>4</v>
      </c>
      <c r="B15" s="34" t="s">
        <v>226</v>
      </c>
      <c r="C15" s="34">
        <v>6</v>
      </c>
      <c r="D15" s="34" t="s">
        <v>199</v>
      </c>
      <c r="E15" s="35">
        <v>8.52</v>
      </c>
      <c r="F15" s="36">
        <f t="shared" si="1"/>
        <v>51.12</v>
      </c>
    </row>
    <row r="16" ht="30" spans="1:6">
      <c r="A16" s="38">
        <v>5</v>
      </c>
      <c r="B16" s="34" t="s">
        <v>227</v>
      </c>
      <c r="C16" s="34">
        <v>4</v>
      </c>
      <c r="D16" s="34" t="s">
        <v>202</v>
      </c>
      <c r="E16" s="35">
        <v>24.5</v>
      </c>
      <c r="F16" s="36">
        <f t="shared" si="1"/>
        <v>98</v>
      </c>
    </row>
    <row r="17" ht="45" spans="1:6">
      <c r="A17" s="38">
        <v>6</v>
      </c>
      <c r="B17" s="34" t="s">
        <v>228</v>
      </c>
      <c r="C17" s="34">
        <v>2</v>
      </c>
      <c r="D17" s="34" t="s">
        <v>199</v>
      </c>
      <c r="E17" s="35">
        <v>62.03</v>
      </c>
      <c r="F17" s="36">
        <f t="shared" si="1"/>
        <v>124.06</v>
      </c>
    </row>
    <row r="18" spans="1:6">
      <c r="A18" s="39" t="s">
        <v>204</v>
      </c>
      <c r="B18" s="29"/>
      <c r="C18" s="29"/>
      <c r="D18" s="29"/>
      <c r="E18" s="30"/>
      <c r="F18" s="36">
        <f>SUM(F12:F17)</f>
        <v>493.8</v>
      </c>
    </row>
    <row r="19" spans="1:6">
      <c r="A19" s="39" t="s">
        <v>205</v>
      </c>
      <c r="B19" s="29"/>
      <c r="C19" s="29"/>
      <c r="D19" s="29"/>
      <c r="E19" s="30"/>
      <c r="F19" s="36">
        <f>TRUNC(F18/12,2)</f>
        <v>41.15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18:E18"/>
    <mergeCell ref="A19:E1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1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319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1805.03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320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1805.03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1805.03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218.4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368.75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434.75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54.34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50.41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32.6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21.73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13.04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4.34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173.9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785.11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82.13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108.3018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376.76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368.75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785.11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376.76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1530.62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11.44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36.1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61.7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36.1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145.34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'112.1-UNIF_EQUIP-PINT. OBRAS'!F8</f>
        <v>54.12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'112.1-UNIF_EQUIP-PINT. OBRAS'!F18</f>
        <v>35.92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90.04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23.92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23.92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16.4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74.98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195.27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334.49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1805.03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1530.62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145.34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90.04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3571.03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334.49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3905.52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13" sqref="E13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8">
        <v>1</v>
      </c>
      <c r="B4" s="34" t="s">
        <v>221</v>
      </c>
      <c r="C4" s="34">
        <v>3</v>
      </c>
      <c r="D4" s="34" t="s">
        <v>199</v>
      </c>
      <c r="E4" s="35">
        <v>170</v>
      </c>
      <c r="F4" s="36">
        <f t="shared" ref="F4:F6" si="0">E4*C4</f>
        <v>510</v>
      </c>
    </row>
    <row r="5" ht="30" spans="1:6">
      <c r="A5" s="38">
        <v>2</v>
      </c>
      <c r="B5" s="34" t="s">
        <v>222</v>
      </c>
      <c r="C5" s="34">
        <v>2</v>
      </c>
      <c r="D5" s="34" t="s">
        <v>202</v>
      </c>
      <c r="E5" s="35">
        <v>65</v>
      </c>
      <c r="F5" s="36">
        <f t="shared" si="0"/>
        <v>130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649.55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54.12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60" spans="1:6">
      <c r="A12" s="38">
        <v>1</v>
      </c>
      <c r="B12" s="40" t="s">
        <v>321</v>
      </c>
      <c r="C12" s="40">
        <v>1</v>
      </c>
      <c r="D12" s="40" t="s">
        <v>199</v>
      </c>
      <c r="E12" s="35">
        <v>100.65</v>
      </c>
      <c r="F12" s="36">
        <f t="shared" ref="F12:F16" si="1">E12*C12</f>
        <v>100.65</v>
      </c>
    </row>
    <row r="13" ht="60" spans="1:6">
      <c r="A13" s="38">
        <v>2</v>
      </c>
      <c r="B13" s="40" t="s">
        <v>225</v>
      </c>
      <c r="C13" s="40">
        <v>40</v>
      </c>
      <c r="D13" s="40" t="s">
        <v>199</v>
      </c>
      <c r="E13" s="35">
        <v>1.55</v>
      </c>
      <c r="F13" s="36">
        <f t="shared" si="1"/>
        <v>62</v>
      </c>
    </row>
    <row r="14" ht="30" spans="1:6">
      <c r="A14" s="38">
        <v>3</v>
      </c>
      <c r="B14" s="40" t="s">
        <v>224</v>
      </c>
      <c r="C14" s="40">
        <v>2</v>
      </c>
      <c r="D14" s="40" t="s">
        <v>199</v>
      </c>
      <c r="E14" s="35">
        <v>29.39</v>
      </c>
      <c r="F14" s="36">
        <f t="shared" si="1"/>
        <v>58.78</v>
      </c>
    </row>
    <row r="15" ht="60" spans="1:6">
      <c r="A15" s="38">
        <v>4</v>
      </c>
      <c r="B15" s="40" t="s">
        <v>322</v>
      </c>
      <c r="C15" s="40">
        <v>4</v>
      </c>
      <c r="D15" s="40" t="s">
        <v>199</v>
      </c>
      <c r="E15" s="35">
        <v>41.28</v>
      </c>
      <c r="F15" s="36">
        <f t="shared" si="1"/>
        <v>165.12</v>
      </c>
    </row>
    <row r="16" ht="30" spans="1:6">
      <c r="A16" s="38">
        <v>5</v>
      </c>
      <c r="B16" s="40" t="s">
        <v>212</v>
      </c>
      <c r="C16" s="40">
        <v>2</v>
      </c>
      <c r="D16" s="40" t="s">
        <v>199</v>
      </c>
      <c r="E16" s="35">
        <v>22.28</v>
      </c>
      <c r="F16" s="36">
        <f t="shared" si="1"/>
        <v>44.56</v>
      </c>
    </row>
    <row r="17" spans="1:6">
      <c r="A17" s="39" t="s">
        <v>204</v>
      </c>
      <c r="B17" s="29"/>
      <c r="C17" s="29"/>
      <c r="D17" s="29"/>
      <c r="E17" s="30"/>
      <c r="F17" s="36">
        <f>SUM(F12:F16)</f>
        <v>431.11</v>
      </c>
    </row>
    <row r="18" spans="1:6">
      <c r="A18" s="39" t="s">
        <v>205</v>
      </c>
      <c r="B18" s="29"/>
      <c r="C18" s="29"/>
      <c r="D18" s="29"/>
      <c r="E18" s="30"/>
      <c r="F18" s="36">
        <f>TRUNC(F17/12,2)</f>
        <v>35.92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17:E17"/>
    <mergeCell ref="A18:E18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8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323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25.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324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151.02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TRUNC(307/12,2)</f>
        <v>25.58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333.81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25.58</v>
      </c>
      <c r="H60" s="96">
        <f>(F60*G60)*D60</f>
        <v>37.091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503.33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503.33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1347.13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9.32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49.34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111.46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'113.1-UNIF_EQUIP-TRAB. AGROP.'!F9</f>
        <v>72.71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'113.1-UNIF_EQUIP-TRAB. AGROP.'!F23</f>
        <v>68.69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141.4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19.56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19.56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13.41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61.31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159.67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273.51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1347.13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111.46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141.4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2919.99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273.51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3193.5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6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206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25.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207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'100.1-UNIF_EQUIP-AUX.SERV.ALIM.'!F9</f>
        <v>54.85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'100.1-UNIF_EQUIP-AUX.SERV.ALIM.'!F19</f>
        <v>50.14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104.99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18.65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18.65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12.78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58.45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152.23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260.76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104.99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2783.9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260.76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3044.66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5" workbookViewId="0">
      <selection activeCell="E16" sqref="E16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3">
        <v>1</v>
      </c>
      <c r="B4" s="40" t="s">
        <v>325</v>
      </c>
      <c r="C4" s="40">
        <v>3</v>
      </c>
      <c r="D4" s="40" t="s">
        <v>199</v>
      </c>
      <c r="E4" s="35">
        <v>71</v>
      </c>
      <c r="F4" s="36">
        <f t="shared" ref="F4:F7" si="0">E4*C4</f>
        <v>213</v>
      </c>
    </row>
    <row r="5" ht="60" spans="1:6">
      <c r="A5" s="33">
        <v>2</v>
      </c>
      <c r="B5" s="40" t="s">
        <v>326</v>
      </c>
      <c r="C5" s="40">
        <v>3</v>
      </c>
      <c r="D5" s="40" t="s">
        <v>199</v>
      </c>
      <c r="E5" s="35">
        <v>90</v>
      </c>
      <c r="F5" s="36">
        <f t="shared" si="0"/>
        <v>270</v>
      </c>
    </row>
    <row r="6" spans="1:6">
      <c r="A6" s="33">
        <v>3</v>
      </c>
      <c r="B6" s="40" t="s">
        <v>327</v>
      </c>
      <c r="C6" s="40">
        <v>2</v>
      </c>
      <c r="D6" s="40" t="s">
        <v>202</v>
      </c>
      <c r="E6" s="35">
        <v>190</v>
      </c>
      <c r="F6" s="36">
        <f t="shared" si="0"/>
        <v>380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872.55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72.71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30" spans="1:6">
      <c r="A13" s="33">
        <v>1</v>
      </c>
      <c r="B13" s="40" t="s">
        <v>328</v>
      </c>
      <c r="C13" s="40">
        <v>2</v>
      </c>
      <c r="D13" s="40" t="s">
        <v>199</v>
      </c>
      <c r="E13" s="35">
        <v>36.23</v>
      </c>
      <c r="F13" s="36">
        <f t="shared" ref="F13:F21" si="1">E13*C13</f>
        <v>72.46</v>
      </c>
    </row>
    <row r="14" ht="60" spans="1:6">
      <c r="A14" s="33">
        <v>2</v>
      </c>
      <c r="B14" s="40" t="s">
        <v>225</v>
      </c>
      <c r="C14" s="40">
        <v>40</v>
      </c>
      <c r="D14" s="40" t="s">
        <v>199</v>
      </c>
      <c r="E14" s="35">
        <v>1.5</v>
      </c>
      <c r="F14" s="36">
        <f t="shared" si="1"/>
        <v>60</v>
      </c>
    </row>
    <row r="15" ht="30" spans="1:6">
      <c r="A15" s="33">
        <v>3</v>
      </c>
      <c r="B15" s="40" t="s">
        <v>329</v>
      </c>
      <c r="C15" s="40">
        <v>1</v>
      </c>
      <c r="D15" s="40" t="s">
        <v>199</v>
      </c>
      <c r="E15" s="35">
        <v>50.9</v>
      </c>
      <c r="F15" s="36">
        <f t="shared" si="1"/>
        <v>50.9</v>
      </c>
    </row>
    <row r="16" ht="60" spans="1:6">
      <c r="A16" s="33">
        <v>4</v>
      </c>
      <c r="B16" s="40" t="s">
        <v>330</v>
      </c>
      <c r="C16" s="40">
        <v>2</v>
      </c>
      <c r="D16" s="40" t="s">
        <v>199</v>
      </c>
      <c r="E16" s="35">
        <v>44.63</v>
      </c>
      <c r="F16" s="36">
        <f t="shared" si="1"/>
        <v>89.26</v>
      </c>
    </row>
    <row r="17" ht="30" spans="1:6">
      <c r="A17" s="33">
        <v>5</v>
      </c>
      <c r="B17" s="40" t="s">
        <v>212</v>
      </c>
      <c r="C17" s="40">
        <v>2</v>
      </c>
      <c r="D17" s="40" t="s">
        <v>199</v>
      </c>
      <c r="E17" s="35">
        <v>22.28</v>
      </c>
      <c r="F17" s="36">
        <f t="shared" si="1"/>
        <v>44.56</v>
      </c>
    </row>
    <row r="18" ht="45" spans="1:6">
      <c r="A18" s="33">
        <v>6</v>
      </c>
      <c r="B18" s="40" t="s">
        <v>263</v>
      </c>
      <c r="C18" s="40">
        <v>2</v>
      </c>
      <c r="D18" s="40" t="s">
        <v>202</v>
      </c>
      <c r="E18" s="35">
        <v>50.81</v>
      </c>
      <c r="F18" s="36">
        <f t="shared" si="1"/>
        <v>101.62</v>
      </c>
    </row>
    <row r="19" ht="75" spans="1:6">
      <c r="A19" s="33">
        <v>7</v>
      </c>
      <c r="B19" s="40" t="s">
        <v>331</v>
      </c>
      <c r="C19" s="40">
        <v>4</v>
      </c>
      <c r="D19" s="40" t="s">
        <v>202</v>
      </c>
      <c r="E19" s="35">
        <v>44.89</v>
      </c>
      <c r="F19" s="36">
        <f t="shared" si="1"/>
        <v>179.56</v>
      </c>
    </row>
    <row r="20" spans="1:6">
      <c r="A20" s="33">
        <v>8</v>
      </c>
      <c r="B20" s="40" t="s">
        <v>332</v>
      </c>
      <c r="C20" s="40">
        <v>2</v>
      </c>
      <c r="D20" s="40" t="s">
        <v>202</v>
      </c>
      <c r="E20" s="35">
        <v>50.95</v>
      </c>
      <c r="F20" s="36">
        <f t="shared" si="1"/>
        <v>101.9</v>
      </c>
    </row>
    <row r="21" ht="15.75" customHeight="1" spans="1:6">
      <c r="A21" s="33">
        <v>9</v>
      </c>
      <c r="B21" s="40" t="s">
        <v>228</v>
      </c>
      <c r="C21" s="40">
        <v>2</v>
      </c>
      <c r="D21" s="40" t="s">
        <v>199</v>
      </c>
      <c r="E21" s="35">
        <v>62.03</v>
      </c>
      <c r="F21" s="36">
        <f t="shared" si="1"/>
        <v>124.06</v>
      </c>
    </row>
    <row r="22" ht="15.75" customHeight="1" spans="1:6">
      <c r="A22" s="39" t="s">
        <v>204</v>
      </c>
      <c r="B22" s="29"/>
      <c r="C22" s="29"/>
      <c r="D22" s="29"/>
      <c r="E22" s="30"/>
      <c r="F22" s="36">
        <f>SUM(F13:F21)</f>
        <v>824.32</v>
      </c>
    </row>
    <row r="23" ht="15.75" customHeight="1" spans="1:6">
      <c r="A23" s="39" t="s">
        <v>205</v>
      </c>
      <c r="B23" s="29"/>
      <c r="C23" s="29"/>
      <c r="D23" s="29"/>
      <c r="E23" s="30"/>
      <c r="F23" s="36">
        <f>TRUNC(F22/12,2)</f>
        <v>68.69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22:E22"/>
    <mergeCell ref="A23:E23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8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333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1480.19</v>
      </c>
      <c r="J23" s="82"/>
    </row>
    <row r="24" ht="15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334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1480.19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1480.19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123.29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179.1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302.39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356.51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44.56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41.34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26.73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17.82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10.69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3.56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142.6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643.81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101.62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88.8114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396.25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302.39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643.81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396.25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1342.45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9.75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29.6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52.21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29.6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121.16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'114.1-UNIF_EQUIP - TRAT. AGRÍC.'!F8</f>
        <v>56.98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'114.1-UNIF_EQUIP - TRAT. AGRÍC.'!F24</f>
        <v>98.14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155.12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20.76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20.76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14.23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65.07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169.46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290.28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1480.19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1342.45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121.16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155.12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3098.92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290.28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3389.2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3">
        <v>1</v>
      </c>
      <c r="B4" s="40" t="s">
        <v>335</v>
      </c>
      <c r="C4" s="40">
        <v>3</v>
      </c>
      <c r="D4" s="40" t="s">
        <v>199</v>
      </c>
      <c r="E4" s="35">
        <v>177.4</v>
      </c>
      <c r="F4" s="36">
        <f t="shared" ref="F4:F6" si="0">E4*C4</f>
        <v>532.2</v>
      </c>
    </row>
    <row r="5" ht="30" spans="1:6">
      <c r="A5" s="33">
        <v>2</v>
      </c>
      <c r="B5" s="40" t="s">
        <v>336</v>
      </c>
      <c r="C5" s="40">
        <v>2</v>
      </c>
      <c r="D5" s="40" t="s">
        <v>199</v>
      </c>
      <c r="E5" s="35">
        <v>71.01</v>
      </c>
      <c r="F5" s="36">
        <f t="shared" si="0"/>
        <v>142.02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9.55</v>
      </c>
      <c r="F6" s="36">
        <f t="shared" si="0"/>
        <v>9.55</v>
      </c>
    </row>
    <row r="7" spans="1:6">
      <c r="A7" s="39" t="s">
        <v>204</v>
      </c>
      <c r="B7" s="29"/>
      <c r="C7" s="29"/>
      <c r="D7" s="29"/>
      <c r="E7" s="30"/>
      <c r="F7" s="36">
        <f>SUM(F4:F6)</f>
        <v>683.77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56.98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30" spans="1:6">
      <c r="A12" s="33">
        <v>1</v>
      </c>
      <c r="B12" s="40" t="s">
        <v>328</v>
      </c>
      <c r="C12" s="40">
        <v>2</v>
      </c>
      <c r="D12" s="40" t="s">
        <v>199</v>
      </c>
      <c r="E12" s="35">
        <v>36.23</v>
      </c>
      <c r="F12" s="36">
        <f t="shared" ref="F12:F22" si="1">E12*C12</f>
        <v>72.46</v>
      </c>
    </row>
    <row r="13" ht="60" spans="1:6">
      <c r="A13" s="33">
        <v>2</v>
      </c>
      <c r="B13" s="40" t="s">
        <v>225</v>
      </c>
      <c r="C13" s="40">
        <v>40</v>
      </c>
      <c r="D13" s="40" t="s">
        <v>199</v>
      </c>
      <c r="E13" s="35">
        <v>1.5</v>
      </c>
      <c r="F13" s="36">
        <f t="shared" si="1"/>
        <v>60</v>
      </c>
    </row>
    <row r="14" ht="60" spans="1:6">
      <c r="A14" s="33">
        <v>3</v>
      </c>
      <c r="B14" s="40" t="s">
        <v>322</v>
      </c>
      <c r="C14" s="40">
        <v>2</v>
      </c>
      <c r="D14" s="40" t="s">
        <v>199</v>
      </c>
      <c r="E14" s="35">
        <v>41.28</v>
      </c>
      <c r="F14" s="36">
        <f t="shared" si="1"/>
        <v>82.56</v>
      </c>
    </row>
    <row r="15" ht="60" spans="1:6">
      <c r="A15" s="33">
        <v>4</v>
      </c>
      <c r="B15" s="40" t="s">
        <v>330</v>
      </c>
      <c r="C15" s="40">
        <v>2</v>
      </c>
      <c r="D15" s="40" t="s">
        <v>199</v>
      </c>
      <c r="E15" s="35">
        <v>44.63</v>
      </c>
      <c r="F15" s="36">
        <f t="shared" si="1"/>
        <v>89.26</v>
      </c>
    </row>
    <row r="16" ht="30" spans="1:6">
      <c r="A16" s="33">
        <v>5</v>
      </c>
      <c r="B16" s="40" t="s">
        <v>248</v>
      </c>
      <c r="C16" s="40">
        <v>2</v>
      </c>
      <c r="D16" s="40" t="s">
        <v>199</v>
      </c>
      <c r="E16" s="35">
        <v>31.75</v>
      </c>
      <c r="F16" s="36">
        <f t="shared" si="1"/>
        <v>63.5</v>
      </c>
    </row>
    <row r="17" ht="30" spans="1:6">
      <c r="A17" s="33">
        <v>6</v>
      </c>
      <c r="B17" s="40" t="s">
        <v>212</v>
      </c>
      <c r="C17" s="40">
        <v>2</v>
      </c>
      <c r="D17" s="40" t="s">
        <v>199</v>
      </c>
      <c r="E17" s="35">
        <v>22.28</v>
      </c>
      <c r="F17" s="36">
        <f t="shared" si="1"/>
        <v>44.56</v>
      </c>
    </row>
    <row r="18" ht="45" spans="1:6">
      <c r="A18" s="33">
        <v>7</v>
      </c>
      <c r="B18" s="40" t="s">
        <v>263</v>
      </c>
      <c r="C18" s="40">
        <v>2</v>
      </c>
      <c r="D18" s="40" t="s">
        <v>202</v>
      </c>
      <c r="E18" s="35">
        <v>50.81</v>
      </c>
      <c r="F18" s="36">
        <f t="shared" si="1"/>
        <v>101.62</v>
      </c>
    </row>
    <row r="19" ht="75" spans="1:6">
      <c r="A19" s="33">
        <v>8</v>
      </c>
      <c r="B19" s="40" t="s">
        <v>331</v>
      </c>
      <c r="C19" s="40">
        <v>4</v>
      </c>
      <c r="D19" s="40" t="s">
        <v>202</v>
      </c>
      <c r="E19" s="35">
        <v>44.89</v>
      </c>
      <c r="F19" s="36">
        <f t="shared" si="1"/>
        <v>179.56</v>
      </c>
    </row>
    <row r="20" spans="1:6">
      <c r="A20" s="33">
        <v>9</v>
      </c>
      <c r="B20" s="40" t="s">
        <v>332</v>
      </c>
      <c r="C20" s="40">
        <v>2</v>
      </c>
      <c r="D20" s="40" t="s">
        <v>202</v>
      </c>
      <c r="E20" s="35">
        <v>50.95</v>
      </c>
      <c r="F20" s="36">
        <f t="shared" si="1"/>
        <v>101.9</v>
      </c>
    </row>
    <row r="21" ht="15.75" customHeight="1" spans="1:6">
      <c r="A21" s="33">
        <v>10</v>
      </c>
      <c r="B21" s="40" t="s">
        <v>228</v>
      </c>
      <c r="C21" s="40">
        <v>2</v>
      </c>
      <c r="D21" s="40" t="s">
        <v>199</v>
      </c>
      <c r="E21" s="35">
        <v>62.03</v>
      </c>
      <c r="F21" s="36">
        <f t="shared" si="1"/>
        <v>124.06</v>
      </c>
    </row>
    <row r="22" ht="15.75" customHeight="1" spans="1:6">
      <c r="A22" s="33">
        <v>11</v>
      </c>
      <c r="B22" s="40" t="s">
        <v>337</v>
      </c>
      <c r="C22" s="40">
        <v>2</v>
      </c>
      <c r="D22" s="40" t="s">
        <v>199</v>
      </c>
      <c r="E22" s="35">
        <v>129.15</v>
      </c>
      <c r="F22" s="36">
        <f t="shared" si="1"/>
        <v>258.3</v>
      </c>
    </row>
    <row r="23" ht="15.75" customHeight="1" spans="1:6">
      <c r="A23" s="39" t="s">
        <v>204</v>
      </c>
      <c r="B23" s="29"/>
      <c r="C23" s="29"/>
      <c r="D23" s="29"/>
      <c r="E23" s="30"/>
      <c r="F23" s="36">
        <f>SUM(F12:F22)</f>
        <v>1177.78</v>
      </c>
    </row>
    <row r="24" ht="15.75" customHeight="1" spans="1:6">
      <c r="A24" s="39" t="s">
        <v>205</v>
      </c>
      <c r="B24" s="29"/>
      <c r="C24" s="29"/>
      <c r="D24" s="29"/>
      <c r="E24" s="30"/>
      <c r="F24" s="36">
        <f>TRUNC(F23/12,2)</f>
        <v>98.14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23:E23"/>
    <mergeCell ref="A24:E24"/>
  </mergeCells>
  <pageMargins left="0.511805555555556" right="0.511805555555556" top="0.786805555555556" bottom="0.786805555555556" header="0" footer="0"/>
  <pageSetup paperSize="9" scale="86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4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338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339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39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340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57.6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TRUNC(365/12/2,2)</f>
        <v>15.2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198.36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15.2</v>
      </c>
      <c r="H60" s="96">
        <f>(F60*G60)*D60</f>
        <v>22.04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274.46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274.46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1118.26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8.36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45.1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106.26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0.0822</v>
      </c>
      <c r="J88" s="115">
        <f>TRUNC((I32+I73+I83)*I88,2)</f>
        <v>209.15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0.01</v>
      </c>
      <c r="J89" s="115">
        <f>TRUNC((I32+I73+I83)*I89,2)</f>
        <v>25.44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0.01</v>
      </c>
      <c r="J90" s="115">
        <f>TRUNC((I32+I73+I83)*I90,2)</f>
        <v>25.44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0.01</v>
      </c>
      <c r="J91" s="115">
        <f>TRUNC((I32+I73+I83)*I91,2)</f>
        <v>25.44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0.01</v>
      </c>
      <c r="J92" s="115">
        <f>TRUNC((I32+I73+I83)*I92,2)</f>
        <v>25.44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0.1222</v>
      </c>
      <c r="J94" s="171">
        <v>310.91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'115.1-UNIF_EQUIP - OP. DE ETA'!F9</f>
        <v>44.62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'115.1-UNIF_EQUIP - OP. DE ETA'!F23</f>
        <v>144.66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189.28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20.39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20.39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13.98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63.93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166.49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285.18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1118.26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106.26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310.91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189.28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3044.71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285.18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3329.89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4" max="10" man="1"/>
  </rowBreaks>
  <colBreaks count="1" manualBreakCount="1">
    <brk id="11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3"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3">
        <v>1</v>
      </c>
      <c r="B4" s="34" t="s">
        <v>325</v>
      </c>
      <c r="C4" s="34">
        <v>3</v>
      </c>
      <c r="D4" s="34" t="s">
        <v>199</v>
      </c>
      <c r="E4" s="35">
        <v>75.65</v>
      </c>
      <c r="F4" s="36">
        <f t="shared" ref="F4:F7" si="0">E4*C4</f>
        <v>226.95</v>
      </c>
    </row>
    <row r="5" ht="60" spans="1:6">
      <c r="A5" s="33">
        <v>2</v>
      </c>
      <c r="B5" s="34" t="s">
        <v>200</v>
      </c>
      <c r="C5" s="34">
        <v>3</v>
      </c>
      <c r="D5" s="34" t="s">
        <v>199</v>
      </c>
      <c r="E5" s="35">
        <v>53</v>
      </c>
      <c r="F5" s="36">
        <f t="shared" si="0"/>
        <v>159</v>
      </c>
    </row>
    <row r="6" ht="30" spans="1:6">
      <c r="A6" s="33">
        <v>3</v>
      </c>
      <c r="B6" s="34" t="s">
        <v>222</v>
      </c>
      <c r="C6" s="34">
        <v>2</v>
      </c>
      <c r="D6" s="34" t="s">
        <v>202</v>
      </c>
      <c r="E6" s="37">
        <v>70</v>
      </c>
      <c r="F6" s="36">
        <f t="shared" si="0"/>
        <v>140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535.5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44.62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30" spans="1:6">
      <c r="A13" s="33">
        <v>1</v>
      </c>
      <c r="B13" s="40" t="s">
        <v>243</v>
      </c>
      <c r="C13" s="40">
        <v>2</v>
      </c>
      <c r="D13" s="40" t="s">
        <v>199</v>
      </c>
      <c r="E13" s="35">
        <v>36.23</v>
      </c>
      <c r="F13" s="36">
        <f t="shared" ref="F13:F21" si="1">E13*C13</f>
        <v>72.46</v>
      </c>
    </row>
    <row r="14" ht="30" spans="1:6">
      <c r="A14" s="33">
        <v>2</v>
      </c>
      <c r="B14" s="40" t="s">
        <v>248</v>
      </c>
      <c r="C14" s="40">
        <v>2</v>
      </c>
      <c r="D14" s="40" t="s">
        <v>199</v>
      </c>
      <c r="E14" s="35">
        <v>55.33</v>
      </c>
      <c r="F14" s="36">
        <f t="shared" si="1"/>
        <v>110.66</v>
      </c>
    </row>
    <row r="15" ht="60" spans="1:6">
      <c r="A15" s="33">
        <v>3</v>
      </c>
      <c r="B15" s="40" t="s">
        <v>341</v>
      </c>
      <c r="C15" s="40">
        <v>2</v>
      </c>
      <c r="D15" s="40" t="s">
        <v>199</v>
      </c>
      <c r="E15" s="35">
        <v>44.63</v>
      </c>
      <c r="F15" s="36">
        <f t="shared" si="1"/>
        <v>89.26</v>
      </c>
    </row>
    <row r="16" ht="60" spans="1:6">
      <c r="A16" s="33">
        <v>4</v>
      </c>
      <c r="B16" s="40" t="s">
        <v>322</v>
      </c>
      <c r="C16" s="40">
        <v>4</v>
      </c>
      <c r="D16" s="40" t="s">
        <v>199</v>
      </c>
      <c r="E16" s="35">
        <v>44.63</v>
      </c>
      <c r="F16" s="36">
        <f t="shared" si="1"/>
        <v>178.52</v>
      </c>
    </row>
    <row r="17" ht="60" spans="1:6">
      <c r="A17" s="33">
        <v>5</v>
      </c>
      <c r="B17" s="40" t="s">
        <v>225</v>
      </c>
      <c r="C17" s="40">
        <v>40</v>
      </c>
      <c r="D17" s="40" t="s">
        <v>199</v>
      </c>
      <c r="E17" s="35">
        <v>1.5</v>
      </c>
      <c r="F17" s="36">
        <f t="shared" si="1"/>
        <v>60</v>
      </c>
    </row>
    <row r="18" ht="60" spans="1:6">
      <c r="A18" s="33">
        <v>6</v>
      </c>
      <c r="B18" s="40" t="s">
        <v>342</v>
      </c>
      <c r="C18" s="40">
        <v>2</v>
      </c>
      <c r="D18" s="40" t="s">
        <v>199</v>
      </c>
      <c r="E18" s="35">
        <v>245.1</v>
      </c>
      <c r="F18" s="36">
        <f t="shared" si="1"/>
        <v>490.2</v>
      </c>
    </row>
    <row r="19" ht="75" spans="1:6">
      <c r="A19" s="33">
        <v>7</v>
      </c>
      <c r="B19" s="40" t="s">
        <v>331</v>
      </c>
      <c r="C19" s="40">
        <v>4</v>
      </c>
      <c r="D19" s="40" t="s">
        <v>202</v>
      </c>
      <c r="E19" s="35">
        <v>50.81</v>
      </c>
      <c r="F19" s="36">
        <f t="shared" si="1"/>
        <v>203.24</v>
      </c>
    </row>
    <row r="20" spans="1:6">
      <c r="A20" s="33">
        <v>8</v>
      </c>
      <c r="B20" s="34" t="s">
        <v>240</v>
      </c>
      <c r="C20" s="34">
        <v>8</v>
      </c>
      <c r="D20" s="34" t="s">
        <v>202</v>
      </c>
      <c r="E20" s="35">
        <v>50.95</v>
      </c>
      <c r="F20" s="36">
        <f t="shared" si="1"/>
        <v>407.6</v>
      </c>
    </row>
    <row r="21" ht="15.75" customHeight="1" spans="1:6">
      <c r="A21" s="33">
        <v>9</v>
      </c>
      <c r="B21" s="40" t="s">
        <v>228</v>
      </c>
      <c r="C21" s="40">
        <v>2</v>
      </c>
      <c r="D21" s="40" t="s">
        <v>199</v>
      </c>
      <c r="E21" s="35">
        <v>62.03</v>
      </c>
      <c r="F21" s="36">
        <f t="shared" si="1"/>
        <v>124.06</v>
      </c>
    </row>
    <row r="22" ht="15.75" customHeight="1" spans="1:6">
      <c r="A22" s="39" t="s">
        <v>204</v>
      </c>
      <c r="B22" s="29"/>
      <c r="C22" s="29"/>
      <c r="D22" s="29"/>
      <c r="E22" s="30"/>
      <c r="F22" s="36">
        <f>SUM(F13:F21)</f>
        <v>1736</v>
      </c>
    </row>
    <row r="23" ht="15.75" customHeight="1" spans="1:6">
      <c r="A23" s="39" t="s">
        <v>205</v>
      </c>
      <c r="B23" s="29"/>
      <c r="C23" s="29"/>
      <c r="D23" s="29"/>
      <c r="E23" s="30"/>
      <c r="F23" s="36">
        <f>TRUNC(F22/12,2)</f>
        <v>144.66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22:E22"/>
    <mergeCell ref="A23:E23"/>
  </mergeCells>
  <pageMargins left="0.511805555555556" right="0.511805555555556" top="0.786805555555556" bottom="0.786805555555556" header="0" footer="0"/>
  <pageSetup paperSize="9" scale="91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G21"/>
  <sheetViews>
    <sheetView workbookViewId="0">
      <selection activeCell="L14" sqref="L14"/>
    </sheetView>
  </sheetViews>
  <sheetFormatPr defaultColWidth="9" defaultRowHeight="15" outlineLevelCol="6"/>
  <cols>
    <col min="1" max="1" width="5.28571428571429" style="1" customWidth="1"/>
    <col min="2" max="2" width="41.5714285714286" style="2" customWidth="1"/>
    <col min="3" max="3" width="8.71428571428571" style="2" customWidth="1"/>
    <col min="4" max="4" width="8" style="2" customWidth="1"/>
    <col min="5" max="5" width="11.5714285714286" style="3" customWidth="1"/>
    <col min="6" max="6" width="19" style="3" customWidth="1"/>
    <col min="7" max="7" width="21.1428571428571" style="3" customWidth="1"/>
  </cols>
  <sheetData>
    <row r="1" ht="19.5" spans="1:7">
      <c r="A1" s="4" t="s">
        <v>343</v>
      </c>
      <c r="B1" s="5"/>
      <c r="C1" s="5"/>
      <c r="D1" s="5"/>
      <c r="E1" s="5"/>
      <c r="F1" s="5"/>
      <c r="G1" s="6"/>
    </row>
    <row r="2" ht="30" spans="1:7">
      <c r="A2" s="7" t="s">
        <v>192</v>
      </c>
      <c r="B2" s="8" t="s">
        <v>193</v>
      </c>
      <c r="C2" s="9" t="s">
        <v>344</v>
      </c>
      <c r="D2" s="9" t="s">
        <v>345</v>
      </c>
      <c r="E2" s="10" t="s">
        <v>346</v>
      </c>
      <c r="F2" s="10" t="s">
        <v>347</v>
      </c>
      <c r="G2" s="11" t="s">
        <v>348</v>
      </c>
    </row>
    <row r="3" spans="1:7">
      <c r="A3" s="12">
        <v>99</v>
      </c>
      <c r="B3" s="13" t="s">
        <v>349</v>
      </c>
      <c r="C3" s="14" t="s">
        <v>350</v>
      </c>
      <c r="D3" s="14">
        <v>6</v>
      </c>
      <c r="E3" s="15">
        <f>'99-CONTÍNUO'!$I$122</f>
        <v>3005.76</v>
      </c>
      <c r="F3" s="15">
        <f>E3*12</f>
        <v>36069.12</v>
      </c>
      <c r="G3" s="16">
        <f>F3*D3</f>
        <v>216414.72</v>
      </c>
    </row>
    <row r="4" ht="30" spans="1:7">
      <c r="A4" s="12">
        <v>100</v>
      </c>
      <c r="B4" s="13" t="s">
        <v>351</v>
      </c>
      <c r="C4" s="14" t="s">
        <v>350</v>
      </c>
      <c r="D4" s="14">
        <v>3</v>
      </c>
      <c r="E4" s="15">
        <f>'100-AUX. SERVIÇOS ALIMENTAÇÃO'!$I$122</f>
        <v>3044.66</v>
      </c>
      <c r="F4" s="15">
        <f>(E4*12)+0.08</f>
        <v>36536</v>
      </c>
      <c r="G4" s="16">
        <f>F4*D4</f>
        <v>109608</v>
      </c>
    </row>
    <row r="5" ht="30" spans="1:7">
      <c r="A5" s="12">
        <v>101</v>
      </c>
      <c r="B5" s="13" t="s">
        <v>352</v>
      </c>
      <c r="C5" s="14" t="s">
        <v>350</v>
      </c>
      <c r="D5" s="14">
        <v>3</v>
      </c>
      <c r="E5" s="15">
        <f>'101-SERVENTE DE OBRAS'!$I$122</f>
        <v>3066.34</v>
      </c>
      <c r="F5" s="15">
        <f t="shared" ref="F5:F20" si="0">E5*12</f>
        <v>36796.08</v>
      </c>
      <c r="G5" s="16">
        <f>F5*D5</f>
        <v>110388.24</v>
      </c>
    </row>
    <row r="6" ht="30" spans="1:7">
      <c r="A6" s="12">
        <v>102</v>
      </c>
      <c r="B6" s="13" t="s">
        <v>353</v>
      </c>
      <c r="C6" s="14" t="s">
        <v>350</v>
      </c>
      <c r="D6" s="14">
        <v>10</v>
      </c>
      <c r="E6" s="15">
        <f>'102-OPERADOR DE CÂMARAS FRIAS'!$I$122</f>
        <v>3477.79</v>
      </c>
      <c r="F6" s="15">
        <f t="shared" si="0"/>
        <v>41733.48</v>
      </c>
      <c r="G6" s="16">
        <f>F6*D6</f>
        <v>417334.8</v>
      </c>
    </row>
    <row r="7" customHeight="1" spans="1:7">
      <c r="A7" s="12">
        <v>103</v>
      </c>
      <c r="B7" s="13" t="s">
        <v>354</v>
      </c>
      <c r="C7" s="14" t="s">
        <v>350</v>
      </c>
      <c r="D7" s="14">
        <v>3</v>
      </c>
      <c r="E7" s="15">
        <f>'103-ENCANADOR'!$I$122</f>
        <v>3933.04</v>
      </c>
      <c r="F7" s="15">
        <f t="shared" si="0"/>
        <v>47196.48</v>
      </c>
      <c r="G7" s="16">
        <f t="shared" ref="G7:G19" si="1">F7*D7</f>
        <v>141589.44</v>
      </c>
    </row>
    <row r="8" ht="30" spans="1:7">
      <c r="A8" s="12">
        <v>104</v>
      </c>
      <c r="B8" s="13" t="s">
        <v>355</v>
      </c>
      <c r="C8" s="14" t="s">
        <v>350</v>
      </c>
      <c r="D8" s="14">
        <v>3</v>
      </c>
      <c r="E8" s="15">
        <f>'104-CARPINTEIRO'!$I$122</f>
        <v>4417.07</v>
      </c>
      <c r="F8" s="15">
        <f t="shared" si="0"/>
        <v>53004.84</v>
      </c>
      <c r="G8" s="16">
        <f t="shared" si="1"/>
        <v>159014.52</v>
      </c>
    </row>
    <row r="9" customHeight="1" spans="1:7">
      <c r="A9" s="12">
        <v>105</v>
      </c>
      <c r="B9" s="13" t="s">
        <v>356</v>
      </c>
      <c r="C9" s="14" t="s">
        <v>350</v>
      </c>
      <c r="D9" s="14">
        <v>3</v>
      </c>
      <c r="E9" s="15">
        <f>'105-COZINHEIRO'!$I$122</f>
        <v>4072.4</v>
      </c>
      <c r="F9" s="15">
        <f t="shared" si="0"/>
        <v>48868.8</v>
      </c>
      <c r="G9" s="16">
        <f t="shared" si="1"/>
        <v>146606.4</v>
      </c>
    </row>
    <row r="10" ht="30" spans="1:7">
      <c r="A10" s="12">
        <v>106</v>
      </c>
      <c r="B10" s="13" t="s">
        <v>357</v>
      </c>
      <c r="C10" s="14" t="s">
        <v>350</v>
      </c>
      <c r="D10" s="14">
        <v>3</v>
      </c>
      <c r="E10" s="15">
        <f>'106-ELETRICISTA DE INST.'!$I$122</f>
        <v>4136.32</v>
      </c>
      <c r="F10" s="15">
        <f t="shared" si="0"/>
        <v>49635.84</v>
      </c>
      <c r="G10" s="16">
        <f t="shared" si="1"/>
        <v>148907.52</v>
      </c>
    </row>
    <row r="11" ht="30" spans="1:7">
      <c r="A11" s="12">
        <v>107</v>
      </c>
      <c r="B11" s="13" t="s">
        <v>358</v>
      </c>
      <c r="C11" s="14" t="s">
        <v>350</v>
      </c>
      <c r="D11" s="14">
        <v>5</v>
      </c>
      <c r="E11" s="15">
        <f>'107-INSPETOR DE ALUNO - 32h'!$I$124</f>
        <v>2700.27</v>
      </c>
      <c r="F11" s="15">
        <f t="shared" si="0"/>
        <v>32403.24</v>
      </c>
      <c r="G11" s="16">
        <f t="shared" si="1"/>
        <v>162016.2</v>
      </c>
    </row>
    <row r="12" ht="30" spans="1:7">
      <c r="A12" s="12">
        <v>108</v>
      </c>
      <c r="B12" s="13" t="s">
        <v>359</v>
      </c>
      <c r="C12" s="14" t="s">
        <v>350</v>
      </c>
      <c r="D12" s="14">
        <v>6</v>
      </c>
      <c r="E12" s="15">
        <f>'108-INSPETOR DE ALUNO - 44h'!$I$122</f>
        <v>3005.76</v>
      </c>
      <c r="F12" s="15">
        <f t="shared" si="0"/>
        <v>36069.12</v>
      </c>
      <c r="G12" s="16">
        <f t="shared" si="1"/>
        <v>216414.72</v>
      </c>
    </row>
    <row r="13" ht="30" spans="1:7">
      <c r="A13" s="12">
        <v>109</v>
      </c>
      <c r="B13" s="13" t="s">
        <v>360</v>
      </c>
      <c r="C13" s="14" t="s">
        <v>350</v>
      </c>
      <c r="D13" s="14">
        <v>5</v>
      </c>
      <c r="E13" s="15">
        <f>'109-MOTORISTA DE CAMINHÃO'!$I$122</f>
        <v>4599.34</v>
      </c>
      <c r="F13" s="15">
        <f t="shared" si="0"/>
        <v>55192.08</v>
      </c>
      <c r="G13" s="16">
        <f t="shared" si="1"/>
        <v>275960.4</v>
      </c>
    </row>
    <row r="14" ht="30" spans="1:7">
      <c r="A14" s="12">
        <v>110</v>
      </c>
      <c r="B14" s="13" t="s">
        <v>361</v>
      </c>
      <c r="C14" s="14" t="s">
        <v>350</v>
      </c>
      <c r="D14" s="14">
        <v>3</v>
      </c>
      <c r="E14" s="15">
        <f>'110-OPERADOR DE MÁQ. COPIADORA'!$I$122</f>
        <v>3005.76</v>
      </c>
      <c r="F14" s="15">
        <f t="shared" si="0"/>
        <v>36069.12</v>
      </c>
      <c r="G14" s="16">
        <f t="shared" si="1"/>
        <v>108207.36</v>
      </c>
    </row>
    <row r="15" spans="1:7">
      <c r="A15" s="12">
        <v>111</v>
      </c>
      <c r="B15" s="13" t="s">
        <v>362</v>
      </c>
      <c r="C15" s="14" t="s">
        <v>350</v>
      </c>
      <c r="D15" s="14">
        <v>3</v>
      </c>
      <c r="E15" s="15">
        <f>'111-PEDREIRO'!$I$122</f>
        <v>4376.62</v>
      </c>
      <c r="F15" s="15">
        <f t="shared" si="0"/>
        <v>52519.44</v>
      </c>
      <c r="G15" s="16">
        <f t="shared" si="1"/>
        <v>157558.32</v>
      </c>
    </row>
    <row r="16" ht="30" spans="1:7">
      <c r="A16" s="12">
        <v>112</v>
      </c>
      <c r="B16" s="13" t="s">
        <v>363</v>
      </c>
      <c r="C16" s="14" t="s">
        <v>350</v>
      </c>
      <c r="D16" s="14">
        <v>3</v>
      </c>
      <c r="E16" s="15">
        <f>'112-PINTOR DE OBRAS'!$I$122</f>
        <v>3905.52</v>
      </c>
      <c r="F16" s="15">
        <f t="shared" si="0"/>
        <v>46866.24</v>
      </c>
      <c r="G16" s="16">
        <f t="shared" si="1"/>
        <v>140598.72</v>
      </c>
    </row>
    <row r="17" ht="30" spans="1:7">
      <c r="A17" s="12">
        <v>113</v>
      </c>
      <c r="B17" s="13" t="s">
        <v>364</v>
      </c>
      <c r="C17" s="14" t="s">
        <v>350</v>
      </c>
      <c r="D17" s="14">
        <v>20</v>
      </c>
      <c r="E17" s="15">
        <f>'113-TRABALHADOR AGROPECUÁRIO'!$I$122</f>
        <v>3193.5</v>
      </c>
      <c r="F17" s="15">
        <f t="shared" si="0"/>
        <v>38322</v>
      </c>
      <c r="G17" s="16">
        <f t="shared" si="1"/>
        <v>766440</v>
      </c>
    </row>
    <row r="18" ht="30" spans="1:7">
      <c r="A18" s="12">
        <v>114</v>
      </c>
      <c r="B18" s="13" t="s">
        <v>365</v>
      </c>
      <c r="C18" s="14" t="s">
        <v>350</v>
      </c>
      <c r="D18" s="14">
        <v>3</v>
      </c>
      <c r="E18" s="15">
        <f>'114-TRATORISTA AGRÍCOLA'!$I$122</f>
        <v>3389.2</v>
      </c>
      <c r="F18" s="15">
        <f t="shared" si="0"/>
        <v>40670.4</v>
      </c>
      <c r="G18" s="16">
        <f t="shared" si="1"/>
        <v>122011.2</v>
      </c>
    </row>
    <row r="19" ht="30" spans="1:7">
      <c r="A19" s="12">
        <v>115</v>
      </c>
      <c r="B19" s="13" t="s">
        <v>366</v>
      </c>
      <c r="C19" s="14" t="s">
        <v>350</v>
      </c>
      <c r="D19" s="14">
        <v>4</v>
      </c>
      <c r="E19" s="15">
        <f>'115-OPERADOR DE ETA'!$I$122</f>
        <v>3329.89</v>
      </c>
      <c r="F19" s="15">
        <f t="shared" si="0"/>
        <v>39958.68</v>
      </c>
      <c r="G19" s="16">
        <f t="shared" si="1"/>
        <v>159834.72</v>
      </c>
    </row>
    <row r="20" ht="15.75" spans="1:7">
      <c r="A20" s="12">
        <v>116</v>
      </c>
      <c r="B20" s="17" t="s">
        <v>367</v>
      </c>
      <c r="C20" s="18" t="s">
        <v>368</v>
      </c>
      <c r="D20" s="18">
        <v>1</v>
      </c>
      <c r="E20" s="19"/>
      <c r="F20" s="19">
        <f t="shared" si="0"/>
        <v>0</v>
      </c>
      <c r="G20" s="20">
        <v>10144.91</v>
      </c>
    </row>
    <row r="21" ht="19.5" spans="1:7">
      <c r="A21" s="21" t="s">
        <v>369</v>
      </c>
      <c r="B21" s="22"/>
      <c r="C21" s="22"/>
      <c r="D21" s="23">
        <f>SUM(D3:D19)</f>
        <v>86</v>
      </c>
      <c r="E21" s="24"/>
      <c r="F21" s="25">
        <f>G21/12</f>
        <v>297420.849166667</v>
      </c>
      <c r="G21" s="25">
        <f>SUM(G3:G20)</f>
        <v>3569050.19</v>
      </c>
    </row>
  </sheetData>
  <mergeCells count="2">
    <mergeCell ref="A1:G1"/>
    <mergeCell ref="A21:C21"/>
  </mergeCells>
  <pageMargins left="0.511805555555556" right="0.511805555555556" top="0.786805555555556" bottom="0.786805555555556" header="0.314583333333333" footer="0.314583333333333"/>
  <pageSetup paperSize="9" scale="80" fitToHeight="0" orientation="portrait" horizontalDpi="600"/>
  <headerFooter/>
  <ignoredErrors>
    <ignoredError sqref="F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4" workbookViewId="0">
      <selection activeCell="E15" sqref="E1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40" t="s">
        <v>208</v>
      </c>
      <c r="C4" s="40">
        <v>3</v>
      </c>
      <c r="D4" s="40" t="s">
        <v>199</v>
      </c>
      <c r="E4" s="35">
        <v>74.89</v>
      </c>
      <c r="F4" s="36">
        <f t="shared" ref="F4:F7" si="0">E4*C4</f>
        <v>224.67</v>
      </c>
    </row>
    <row r="5" ht="60" spans="1:6">
      <c r="A5" s="38">
        <v>2</v>
      </c>
      <c r="B5" s="40" t="s">
        <v>209</v>
      </c>
      <c r="C5" s="40">
        <v>3</v>
      </c>
      <c r="D5" s="40" t="s">
        <v>199</v>
      </c>
      <c r="E5" s="35">
        <v>68</v>
      </c>
      <c r="F5" s="36">
        <f t="shared" si="0"/>
        <v>204</v>
      </c>
    </row>
    <row r="6" ht="30" spans="1:6">
      <c r="A6" s="38">
        <v>3</v>
      </c>
      <c r="B6" s="40" t="s">
        <v>210</v>
      </c>
      <c r="C6" s="40">
        <v>2</v>
      </c>
      <c r="D6" s="40" t="s">
        <v>202</v>
      </c>
      <c r="E6" s="37">
        <v>110</v>
      </c>
      <c r="F6" s="36">
        <f t="shared" si="0"/>
        <v>220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658.22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54.85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30" spans="1:6">
      <c r="A13" s="38">
        <v>1</v>
      </c>
      <c r="B13" s="40" t="s">
        <v>212</v>
      </c>
      <c r="C13" s="40">
        <v>2</v>
      </c>
      <c r="D13" s="40" t="s">
        <v>199</v>
      </c>
      <c r="E13" s="35">
        <v>23</v>
      </c>
      <c r="F13" s="36">
        <f t="shared" ref="F13:F17" si="1">E13*C13</f>
        <v>46</v>
      </c>
    </row>
    <row r="14" ht="60" spans="1:6">
      <c r="A14" s="38">
        <v>2</v>
      </c>
      <c r="B14" s="40" t="s">
        <v>213</v>
      </c>
      <c r="C14" s="40">
        <v>1</v>
      </c>
      <c r="D14" s="40" t="s">
        <v>202</v>
      </c>
      <c r="E14" s="35">
        <v>215.79</v>
      </c>
      <c r="F14" s="36">
        <f t="shared" si="1"/>
        <v>215.79</v>
      </c>
    </row>
    <row r="15" ht="60" spans="1:6">
      <c r="A15" s="38">
        <v>3</v>
      </c>
      <c r="B15" s="40" t="s">
        <v>214</v>
      </c>
      <c r="C15" s="40">
        <v>4</v>
      </c>
      <c r="D15" s="40" t="s">
        <v>215</v>
      </c>
      <c r="E15" s="35">
        <v>27</v>
      </c>
      <c r="F15" s="36">
        <f t="shared" si="1"/>
        <v>108</v>
      </c>
    </row>
    <row r="16" ht="30" spans="1:6">
      <c r="A16" s="38">
        <v>4</v>
      </c>
      <c r="B16" s="40" t="s">
        <v>216</v>
      </c>
      <c r="C16" s="40">
        <v>6</v>
      </c>
      <c r="D16" s="40" t="s">
        <v>217</v>
      </c>
      <c r="E16" s="35">
        <v>7</v>
      </c>
      <c r="F16" s="36">
        <f t="shared" si="1"/>
        <v>42</v>
      </c>
    </row>
    <row r="17" ht="45" spans="1:6">
      <c r="A17" s="38">
        <v>5</v>
      </c>
      <c r="B17" s="40" t="s">
        <v>218</v>
      </c>
      <c r="C17" s="40">
        <v>2</v>
      </c>
      <c r="D17" s="40" t="s">
        <v>202</v>
      </c>
      <c r="E17" s="35">
        <v>95</v>
      </c>
      <c r="F17" s="36">
        <f t="shared" si="1"/>
        <v>190</v>
      </c>
    </row>
    <row r="18" spans="1:6">
      <c r="A18" s="39" t="s">
        <v>204</v>
      </c>
      <c r="B18" s="29"/>
      <c r="C18" s="29"/>
      <c r="D18" s="29"/>
      <c r="E18" s="30"/>
      <c r="F18" s="36">
        <f>SUM(F13:F17)</f>
        <v>601.79</v>
      </c>
    </row>
    <row r="19" spans="1:6">
      <c r="A19" s="39" t="s">
        <v>205</v>
      </c>
      <c r="B19" s="29"/>
      <c r="C19" s="29"/>
      <c r="D19" s="29"/>
      <c r="E19" s="30"/>
      <c r="F19" s="36">
        <f>TRUNC(F18/12,2)</f>
        <v>50.14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18:E18"/>
    <mergeCell ref="A19:E1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74" workbookViewId="0">
      <selection activeCell="I91" sqref="I91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219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220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'101.1-UNIF_EQUIP-SERV. DE OBRAS'!F8</f>
        <v>77.06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'101.1-UNIF_EQUIP-SERV. DE OBRAS'!F19</f>
        <v>47.76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124.82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18.78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18.78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12.87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58.87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153.31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262.61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124.82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2803.73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262.61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3066.34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workbookViewId="0">
      <selection activeCell="E5" sqref="E5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60" spans="1:6">
      <c r="A4" s="38">
        <v>1</v>
      </c>
      <c r="B4" s="34" t="s">
        <v>221</v>
      </c>
      <c r="C4" s="34">
        <v>3</v>
      </c>
      <c r="D4" s="34" t="s">
        <v>199</v>
      </c>
      <c r="E4" s="35">
        <v>252.4</v>
      </c>
      <c r="F4" s="36">
        <f t="shared" ref="F4:F6" si="0">E4*C4</f>
        <v>757.2</v>
      </c>
    </row>
    <row r="5" ht="30" spans="1:6">
      <c r="A5" s="38">
        <v>2</v>
      </c>
      <c r="B5" s="34" t="s">
        <v>222</v>
      </c>
      <c r="C5" s="34">
        <v>2</v>
      </c>
      <c r="D5" s="34" t="s">
        <v>202</v>
      </c>
      <c r="E5" s="35">
        <v>79</v>
      </c>
      <c r="F5" s="36">
        <f t="shared" si="0"/>
        <v>158</v>
      </c>
    </row>
    <row r="6" ht="45" spans="1:6">
      <c r="A6" s="38">
        <v>3</v>
      </c>
      <c r="B6" s="34" t="s">
        <v>203</v>
      </c>
      <c r="C6" s="34">
        <v>1</v>
      </c>
      <c r="D6" s="34" t="s">
        <v>199</v>
      </c>
      <c r="E6" s="35">
        <v>9.6</v>
      </c>
      <c r="F6" s="36">
        <f t="shared" si="0"/>
        <v>9.6</v>
      </c>
    </row>
    <row r="7" spans="1:6">
      <c r="A7" s="39" t="s">
        <v>204</v>
      </c>
      <c r="B7" s="29"/>
      <c r="C7" s="29"/>
      <c r="D7" s="29"/>
      <c r="E7" s="30"/>
      <c r="F7" s="36">
        <f>SUM(F4:F6)</f>
        <v>924.8</v>
      </c>
    </row>
    <row r="8" spans="1:6">
      <c r="A8" s="39" t="s">
        <v>205</v>
      </c>
      <c r="B8" s="29"/>
      <c r="C8" s="29"/>
      <c r="D8" s="29"/>
      <c r="E8" s="30"/>
      <c r="F8" s="36">
        <f>TRUNC(F7/12,2)</f>
        <v>77.06</v>
      </c>
    </row>
    <row r="10" spans="1:6">
      <c r="A10" s="28" t="s">
        <v>211</v>
      </c>
      <c r="B10" s="29"/>
      <c r="C10" s="29"/>
      <c r="D10" s="29"/>
      <c r="E10" s="29"/>
      <c r="F10" s="30"/>
    </row>
    <row r="11" spans="1:6">
      <c r="A11" s="31" t="s">
        <v>192</v>
      </c>
      <c r="B11" s="31" t="s">
        <v>193</v>
      </c>
      <c r="C11" s="31" t="s">
        <v>194</v>
      </c>
      <c r="D11" s="31" t="s">
        <v>195</v>
      </c>
      <c r="E11" s="32" t="s">
        <v>196</v>
      </c>
      <c r="F11" s="32" t="s">
        <v>197</v>
      </c>
    </row>
    <row r="12" ht="60" spans="1:6">
      <c r="A12" s="38">
        <v>1</v>
      </c>
      <c r="B12" s="34" t="s">
        <v>223</v>
      </c>
      <c r="C12" s="34">
        <v>1</v>
      </c>
      <c r="D12" s="34" t="s">
        <v>199</v>
      </c>
      <c r="E12" s="35">
        <v>108</v>
      </c>
      <c r="F12" s="36">
        <f t="shared" ref="F12:F17" si="1">E12*C12</f>
        <v>108</v>
      </c>
    </row>
    <row r="13" ht="30" spans="1:6">
      <c r="A13" s="38">
        <v>2</v>
      </c>
      <c r="B13" s="34" t="s">
        <v>224</v>
      </c>
      <c r="C13" s="34">
        <v>2</v>
      </c>
      <c r="D13" s="34" t="s">
        <v>199</v>
      </c>
      <c r="E13" s="35">
        <v>30</v>
      </c>
      <c r="F13" s="36">
        <f t="shared" si="1"/>
        <v>60</v>
      </c>
    </row>
    <row r="14" ht="60" spans="1:6">
      <c r="A14" s="38">
        <v>3</v>
      </c>
      <c r="B14" s="34" t="s">
        <v>225</v>
      </c>
      <c r="C14" s="34">
        <v>40</v>
      </c>
      <c r="D14" s="34" t="s">
        <v>199</v>
      </c>
      <c r="E14" s="35">
        <v>3</v>
      </c>
      <c r="F14" s="36">
        <f t="shared" si="1"/>
        <v>120</v>
      </c>
    </row>
    <row r="15" ht="60" spans="1:6">
      <c r="A15" s="38">
        <v>4</v>
      </c>
      <c r="B15" s="34" t="s">
        <v>226</v>
      </c>
      <c r="C15" s="34">
        <v>6</v>
      </c>
      <c r="D15" s="34" t="s">
        <v>199</v>
      </c>
      <c r="E15" s="35">
        <v>8.52</v>
      </c>
      <c r="F15" s="36">
        <f t="shared" si="1"/>
        <v>51.12</v>
      </c>
    </row>
    <row r="16" ht="30" spans="1:6">
      <c r="A16" s="38">
        <v>5</v>
      </c>
      <c r="B16" s="34" t="s">
        <v>227</v>
      </c>
      <c r="C16" s="34">
        <v>4</v>
      </c>
      <c r="D16" s="34" t="s">
        <v>202</v>
      </c>
      <c r="E16" s="35">
        <v>27</v>
      </c>
      <c r="F16" s="36">
        <f t="shared" si="1"/>
        <v>108</v>
      </c>
    </row>
    <row r="17" ht="45" spans="1:6">
      <c r="A17" s="38">
        <v>6</v>
      </c>
      <c r="B17" s="34" t="s">
        <v>228</v>
      </c>
      <c r="C17" s="34">
        <v>2</v>
      </c>
      <c r="D17" s="34" t="s">
        <v>199</v>
      </c>
      <c r="E17" s="35">
        <v>63</v>
      </c>
      <c r="F17" s="36">
        <f t="shared" si="1"/>
        <v>126</v>
      </c>
    </row>
    <row r="18" spans="1:6">
      <c r="A18" s="39" t="s">
        <v>204</v>
      </c>
      <c r="B18" s="29"/>
      <c r="C18" s="29"/>
      <c r="D18" s="29"/>
      <c r="E18" s="30"/>
      <c r="F18" s="36">
        <f>SUM(F12:F17)</f>
        <v>573.12</v>
      </c>
    </row>
    <row r="19" spans="1:6">
      <c r="A19" s="39" t="s">
        <v>205</v>
      </c>
      <c r="B19" s="29"/>
      <c r="C19" s="29"/>
      <c r="D19" s="29"/>
      <c r="E19" s="30"/>
      <c r="F19" s="36">
        <f>TRUNC(F18/12,2)</f>
        <v>47.76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7:E7"/>
    <mergeCell ref="A8:E8"/>
    <mergeCell ref="A10:F10"/>
    <mergeCell ref="A18:E18"/>
    <mergeCell ref="A19:E19"/>
  </mergeCells>
  <pageMargins left="0.511805555555556" right="0.511805555555556" top="0.786805555555556" bottom="0.786805555555556" header="0" footer="0"/>
  <pageSetup paperSize="9" scale="9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2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12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229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1320</v>
      </c>
      <c r="J23" s="82"/>
    </row>
    <row r="24" ht="24.75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230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1320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1320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109.95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159.72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269.67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317.93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39.74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36.86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23.84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15.89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9.53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3.17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127.17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574.13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111.24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79.2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405.87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269.67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574.13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405.87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1249.67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8.91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26.4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47.53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26.4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109.24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0.0822</v>
      </c>
      <c r="J88" s="115">
        <f>TRUNC((I32+I73+I83)*I88,2)</f>
        <v>220.2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0.01</v>
      </c>
      <c r="J89" s="115">
        <f>TRUNC((I32+I73+I83)*I89,2)</f>
        <v>26.78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0.01</v>
      </c>
      <c r="J90" s="115">
        <f>TRUNC((I32+I73+I83)*I90,2)</f>
        <v>26.78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0.01</v>
      </c>
      <c r="J91" s="115">
        <f>TRUNC((I32+I73+I83)*I91,2)</f>
        <v>26.78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0.01</v>
      </c>
      <c r="J92" s="115">
        <f>TRUNC((I32+I73+I83)*I92,2)</f>
        <v>26.78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0.1222</v>
      </c>
      <c r="J94" s="171">
        <f>TRUNC(SUM(J88:J93),2)</f>
        <v>327.32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'102.1-UNIF_EQUIP-OP. CÂM. FRIAS'!F9</f>
        <v>51.94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'102.1-UNIF_EQUIP-OP. CÂM. FRIAS'!F22</f>
        <v>121.76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173.7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21.3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21.3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14.6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66.77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173.89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297.86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1320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1249.67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109.24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327.32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173.7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3179.93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297.86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3477.79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5" max="10" man="1"/>
  </rowBreaks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000"/>
  <sheetViews>
    <sheetView topLeftCell="A7" workbookViewId="0">
      <selection activeCell="E14" sqref="E14"/>
    </sheetView>
  </sheetViews>
  <sheetFormatPr defaultColWidth="14.4285714285714" defaultRowHeight="15" customHeight="1" outlineLevelCol="5"/>
  <cols>
    <col min="1" max="1" width="5.42857142857143" style="26" customWidth="1"/>
    <col min="2" max="2" width="26.4285714285714" style="26" customWidth="1"/>
    <col min="3" max="3" width="13.1428571428571" style="26" customWidth="1"/>
    <col min="4" max="4" width="14.1428571428571" style="26" customWidth="1"/>
    <col min="5" max="5" width="16.5714285714286" style="27" customWidth="1"/>
    <col min="6" max="6" width="17.2857142857143" style="27" customWidth="1"/>
    <col min="7" max="26" width="9" customWidth="1"/>
  </cols>
  <sheetData>
    <row r="2" spans="1:6">
      <c r="A2" s="28" t="s">
        <v>191</v>
      </c>
      <c r="B2" s="29"/>
      <c r="C2" s="29"/>
      <c r="D2" s="29"/>
      <c r="E2" s="29"/>
      <c r="F2" s="30"/>
    </row>
    <row r="3" spans="1:6">
      <c r="A3" s="31" t="s">
        <v>192</v>
      </c>
      <c r="B3" s="31" t="s">
        <v>193</v>
      </c>
      <c r="C3" s="31" t="s">
        <v>194</v>
      </c>
      <c r="D3" s="31" t="s">
        <v>195</v>
      </c>
      <c r="E3" s="32" t="s">
        <v>196</v>
      </c>
      <c r="F3" s="32" t="s">
        <v>197</v>
      </c>
    </row>
    <row r="4" ht="45" spans="1:6">
      <c r="A4" s="38">
        <v>1</v>
      </c>
      <c r="B4" s="40" t="s">
        <v>208</v>
      </c>
      <c r="C4" s="40">
        <v>3</v>
      </c>
      <c r="D4" s="40" t="s">
        <v>199</v>
      </c>
      <c r="E4" s="35">
        <v>64.43</v>
      </c>
      <c r="F4" s="36">
        <f t="shared" ref="F4:F7" si="0">E4*C4</f>
        <v>193.29</v>
      </c>
    </row>
    <row r="5" ht="60" spans="1:6">
      <c r="A5" s="38">
        <v>2</v>
      </c>
      <c r="B5" s="40" t="s">
        <v>209</v>
      </c>
      <c r="C5" s="40">
        <v>3</v>
      </c>
      <c r="D5" s="40" t="s">
        <v>199</v>
      </c>
      <c r="E5" s="35">
        <v>67.75</v>
      </c>
      <c r="F5" s="36">
        <f t="shared" si="0"/>
        <v>203.25</v>
      </c>
    </row>
    <row r="6" ht="30" spans="1:6">
      <c r="A6" s="39">
        <v>3</v>
      </c>
      <c r="B6" s="40" t="s">
        <v>210</v>
      </c>
      <c r="C6" s="40">
        <v>2</v>
      </c>
      <c r="D6" s="40" t="s">
        <v>202</v>
      </c>
      <c r="E6" s="37">
        <v>108.64</v>
      </c>
      <c r="F6" s="36">
        <f t="shared" si="0"/>
        <v>217.28</v>
      </c>
    </row>
    <row r="7" ht="45" spans="1:6">
      <c r="A7" s="38">
        <v>4</v>
      </c>
      <c r="B7" s="34" t="s">
        <v>203</v>
      </c>
      <c r="C7" s="34">
        <v>1</v>
      </c>
      <c r="D7" s="34" t="s">
        <v>199</v>
      </c>
      <c r="E7" s="35">
        <v>9.55</v>
      </c>
      <c r="F7" s="36">
        <f t="shared" si="0"/>
        <v>9.55</v>
      </c>
    </row>
    <row r="8" spans="1:6">
      <c r="A8" s="39" t="s">
        <v>204</v>
      </c>
      <c r="B8" s="29"/>
      <c r="C8" s="29"/>
      <c r="D8" s="29"/>
      <c r="E8" s="30"/>
      <c r="F8" s="36">
        <f>SUM(F4:F7)</f>
        <v>623.37</v>
      </c>
    </row>
    <row r="9" spans="1:6">
      <c r="A9" s="39" t="s">
        <v>205</v>
      </c>
      <c r="B9" s="29"/>
      <c r="C9" s="29"/>
      <c r="D9" s="29"/>
      <c r="E9" s="30"/>
      <c r="F9" s="36">
        <f>TRUNC(F8/12,2)</f>
        <v>51.94</v>
      </c>
    </row>
    <row r="11" spans="1:6">
      <c r="A11" s="28" t="s">
        <v>211</v>
      </c>
      <c r="B11" s="29"/>
      <c r="C11" s="29"/>
      <c r="D11" s="29"/>
      <c r="E11" s="29"/>
      <c r="F11" s="30"/>
    </row>
    <row r="12" spans="1:6">
      <c r="A12" s="31" t="s">
        <v>192</v>
      </c>
      <c r="B12" s="31" t="s">
        <v>193</v>
      </c>
      <c r="C12" s="31" t="s">
        <v>194</v>
      </c>
      <c r="D12" s="31" t="s">
        <v>195</v>
      </c>
      <c r="E12" s="32" t="s">
        <v>196</v>
      </c>
      <c r="F12" s="32" t="s">
        <v>197</v>
      </c>
    </row>
    <row r="13" ht="75" spans="1:6">
      <c r="A13" s="38">
        <v>1</v>
      </c>
      <c r="B13" s="40" t="s">
        <v>231</v>
      </c>
      <c r="C13" s="40">
        <v>2</v>
      </c>
      <c r="D13" s="40" t="s">
        <v>199</v>
      </c>
      <c r="E13" s="35">
        <v>262.85</v>
      </c>
      <c r="F13" s="36">
        <f t="shared" ref="F13:F20" si="1">E13*C13</f>
        <v>525.7</v>
      </c>
    </row>
    <row r="14" ht="45" spans="1:6">
      <c r="A14" s="38">
        <v>2</v>
      </c>
      <c r="B14" s="40" t="s">
        <v>232</v>
      </c>
      <c r="C14" s="40">
        <v>2</v>
      </c>
      <c r="D14" s="40" t="s">
        <v>202</v>
      </c>
      <c r="E14" s="35">
        <v>121.98</v>
      </c>
      <c r="F14" s="36">
        <f t="shared" si="1"/>
        <v>243.96</v>
      </c>
    </row>
    <row r="15" ht="60" spans="1:6">
      <c r="A15" s="38">
        <v>3</v>
      </c>
      <c r="B15" s="40" t="s">
        <v>233</v>
      </c>
      <c r="C15" s="40">
        <v>2</v>
      </c>
      <c r="D15" s="40" t="s">
        <v>199</v>
      </c>
      <c r="E15" s="35">
        <v>63.61</v>
      </c>
      <c r="F15" s="36">
        <f t="shared" si="1"/>
        <v>127.22</v>
      </c>
    </row>
    <row r="16" ht="45" spans="1:6">
      <c r="A16" s="38">
        <v>4</v>
      </c>
      <c r="B16" s="40" t="s">
        <v>234</v>
      </c>
      <c r="C16" s="40">
        <v>2</v>
      </c>
      <c r="D16" s="40" t="s">
        <v>202</v>
      </c>
      <c r="E16" s="35">
        <v>80.01</v>
      </c>
      <c r="F16" s="36">
        <f t="shared" si="1"/>
        <v>160.02</v>
      </c>
    </row>
    <row r="17" ht="30" spans="1:6">
      <c r="A17" s="38">
        <v>5</v>
      </c>
      <c r="B17" s="40" t="s">
        <v>212</v>
      </c>
      <c r="C17" s="40">
        <v>2</v>
      </c>
      <c r="D17" s="40" t="s">
        <v>199</v>
      </c>
      <c r="E17" s="35">
        <v>22.28</v>
      </c>
      <c r="F17" s="36">
        <f t="shared" si="1"/>
        <v>44.56</v>
      </c>
    </row>
    <row r="18" ht="60" spans="1:6">
      <c r="A18" s="38">
        <v>6</v>
      </c>
      <c r="B18" s="40" t="s">
        <v>213</v>
      </c>
      <c r="C18" s="40">
        <v>1</v>
      </c>
      <c r="D18" s="40" t="s">
        <v>199</v>
      </c>
      <c r="E18" s="35">
        <v>214.02</v>
      </c>
      <c r="F18" s="36">
        <f t="shared" si="1"/>
        <v>214.02</v>
      </c>
    </row>
    <row r="19" ht="60" spans="1:6">
      <c r="A19" s="38">
        <v>7</v>
      </c>
      <c r="B19" s="40" t="s">
        <v>214</v>
      </c>
      <c r="C19" s="40">
        <v>4</v>
      </c>
      <c r="D19" s="40" t="s">
        <v>215</v>
      </c>
      <c r="E19" s="35">
        <v>26.6</v>
      </c>
      <c r="F19" s="36">
        <f t="shared" si="1"/>
        <v>106.4</v>
      </c>
    </row>
    <row r="20" ht="30" spans="1:6">
      <c r="A20" s="38">
        <v>8</v>
      </c>
      <c r="B20" s="40" t="s">
        <v>216</v>
      </c>
      <c r="C20" s="40">
        <v>6</v>
      </c>
      <c r="D20" s="40" t="s">
        <v>217</v>
      </c>
      <c r="E20" s="35">
        <v>6.55</v>
      </c>
      <c r="F20" s="36">
        <f t="shared" si="1"/>
        <v>39.3</v>
      </c>
    </row>
    <row r="21" ht="15.75" customHeight="1" spans="1:6">
      <c r="A21" s="39" t="s">
        <v>204</v>
      </c>
      <c r="B21" s="29"/>
      <c r="C21" s="29"/>
      <c r="D21" s="29"/>
      <c r="E21" s="30"/>
      <c r="F21" s="36">
        <f>SUM(F13:F20)</f>
        <v>1461.18</v>
      </c>
    </row>
    <row r="22" ht="15.75" customHeight="1" spans="1:6">
      <c r="A22" s="39" t="s">
        <v>205</v>
      </c>
      <c r="B22" s="29"/>
      <c r="C22" s="29"/>
      <c r="D22" s="29"/>
      <c r="E22" s="30"/>
      <c r="F22" s="36">
        <f>TRUNC(F21/12,2)</f>
        <v>121.76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2:F2"/>
    <mergeCell ref="A8:E8"/>
    <mergeCell ref="A9:E9"/>
    <mergeCell ref="A11:F11"/>
    <mergeCell ref="A21:E21"/>
    <mergeCell ref="A22:E22"/>
  </mergeCells>
  <pageMargins left="0.511805555555556" right="0.511805555555556" top="0.786805555555556" bottom="0.786805555555556" header="0" footer="0"/>
  <pageSetup paperSize="9" scale="98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00"/>
  <sheetViews>
    <sheetView view="pageBreakPreview" zoomScale="80" zoomScaleNormal="100" zoomScaleSheetLayoutView="80" topLeftCell="A63" workbookViewId="0">
      <selection activeCell="A63" sqref="$A63:$XFD63"/>
    </sheetView>
  </sheetViews>
  <sheetFormatPr defaultColWidth="14.4285714285714" defaultRowHeight="15" customHeight="1"/>
  <cols>
    <col min="1" max="1" width="2" customWidth="1"/>
    <col min="2" max="2" width="12.7142857142857" customWidth="1"/>
    <col min="3" max="3" width="18.1428571428571" customWidth="1"/>
    <col min="4" max="4" width="17.2857142857143" customWidth="1"/>
    <col min="5" max="5" width="13.8571428571429" customWidth="1"/>
    <col min="6" max="10" width="12.7142857142857" customWidth="1"/>
    <col min="11" max="11" width="1.42857142857143" customWidth="1"/>
    <col min="12" max="32" width="9" customWidth="1"/>
  </cols>
  <sheetData>
    <row r="1" ht="15.75" spans="1:10">
      <c r="A1" s="41"/>
      <c r="B1" s="42"/>
      <c r="C1" s="41"/>
      <c r="D1" s="41"/>
      <c r="E1" s="41"/>
      <c r="F1" s="41"/>
      <c r="G1" s="41"/>
      <c r="H1" s="41"/>
      <c r="I1" s="41"/>
      <c r="J1" s="41"/>
    </row>
    <row r="2" ht="16.5" spans="1:10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100"/>
    </row>
    <row r="3" spans="1:10">
      <c r="A3" s="41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1"/>
      <c r="B4" s="42"/>
      <c r="C4" s="46" t="s">
        <v>1</v>
      </c>
      <c r="D4" s="46"/>
      <c r="E4" s="46"/>
      <c r="F4" s="47" t="s">
        <v>2</v>
      </c>
      <c r="G4" s="48"/>
      <c r="H4" s="48"/>
      <c r="I4" s="48"/>
      <c r="J4" s="48"/>
    </row>
    <row r="5" spans="1:10">
      <c r="A5" s="41"/>
      <c r="B5" s="42"/>
      <c r="C5" s="46" t="s">
        <v>3</v>
      </c>
      <c r="D5" s="49"/>
      <c r="E5" s="49"/>
      <c r="F5" s="47" t="s">
        <v>4</v>
      </c>
      <c r="G5" s="48"/>
      <c r="H5" s="48"/>
      <c r="I5" s="48"/>
      <c r="J5" s="48"/>
    </row>
    <row r="6" spans="1:10">
      <c r="A6" s="41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1"/>
      <c r="B7" s="45" t="s">
        <v>5</v>
      </c>
      <c r="C7" s="50"/>
      <c r="D7" s="50"/>
      <c r="E7" s="50"/>
      <c r="F7" s="50"/>
      <c r="G7" s="50"/>
      <c r="H7" s="50"/>
      <c r="I7" s="50"/>
      <c r="J7" s="50"/>
      <c r="L7" s="101" t="s">
        <v>6</v>
      </c>
    </row>
    <row r="8" spans="1:10">
      <c r="A8" s="41"/>
      <c r="B8" s="42"/>
      <c r="C8" s="42"/>
      <c r="D8" s="42"/>
      <c r="E8" s="42"/>
      <c r="F8" s="42"/>
      <c r="G8" s="42"/>
      <c r="H8" s="42"/>
      <c r="I8" s="42"/>
      <c r="J8" s="42"/>
    </row>
    <row r="9" spans="1:12">
      <c r="A9" s="41"/>
      <c r="B9" s="51" t="s">
        <v>7</v>
      </c>
      <c r="C9" s="52" t="s">
        <v>8</v>
      </c>
      <c r="D9" s="53"/>
      <c r="E9" s="53"/>
      <c r="F9" s="53"/>
      <c r="G9" s="54"/>
      <c r="H9" s="55"/>
      <c r="I9" s="64"/>
      <c r="J9" s="82"/>
      <c r="L9" s="41" t="s">
        <v>9</v>
      </c>
    </row>
    <row r="10" spans="1:10">
      <c r="A10" s="41"/>
      <c r="B10" s="51" t="s">
        <v>10</v>
      </c>
      <c r="C10" s="52" t="s">
        <v>11</v>
      </c>
      <c r="D10" s="53"/>
      <c r="E10" s="53"/>
      <c r="F10" s="53"/>
      <c r="G10" s="54"/>
      <c r="H10" s="56" t="s">
        <v>235</v>
      </c>
      <c r="I10" s="64"/>
      <c r="J10" s="82"/>
    </row>
    <row r="11" spans="1:10">
      <c r="A11" s="41"/>
      <c r="B11" s="57" t="s">
        <v>13</v>
      </c>
      <c r="C11" s="52" t="s">
        <v>14</v>
      </c>
      <c r="D11" s="53"/>
      <c r="E11" s="53"/>
      <c r="F11" s="53"/>
      <c r="G11" s="53"/>
      <c r="H11" s="58" t="s">
        <v>15</v>
      </c>
      <c r="I11" s="64"/>
      <c r="J11" s="82"/>
    </row>
    <row r="12" spans="1:10">
      <c r="A12" s="41"/>
      <c r="B12" s="51" t="s">
        <v>16</v>
      </c>
      <c r="C12" s="59" t="s">
        <v>17</v>
      </c>
      <c r="D12" s="60"/>
      <c r="E12" s="60"/>
      <c r="F12" s="60"/>
      <c r="G12" s="60"/>
      <c r="H12" s="57">
        <v>12</v>
      </c>
      <c r="I12" s="64"/>
      <c r="J12" s="82"/>
    </row>
    <row r="13" spans="1:10">
      <c r="A13" s="41"/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1"/>
      <c r="B14" s="61" t="s">
        <v>18</v>
      </c>
      <c r="C14" s="62"/>
      <c r="D14" s="62"/>
      <c r="E14" s="62"/>
      <c r="F14" s="62"/>
      <c r="G14" s="62"/>
      <c r="H14" s="62"/>
      <c r="I14" s="62"/>
      <c r="J14" s="62"/>
    </row>
    <row r="15" spans="1:10">
      <c r="A15" s="41"/>
      <c r="B15" s="63" t="s">
        <v>19</v>
      </c>
      <c r="C15" s="64"/>
      <c r="D15" s="64"/>
      <c r="E15" s="64"/>
      <c r="F15" s="64"/>
      <c r="G15" s="64"/>
      <c r="H15" s="64"/>
      <c r="I15" s="64"/>
      <c r="J15" s="82"/>
    </row>
    <row r="16" spans="1:10">
      <c r="A16" s="41"/>
      <c r="B16" s="51">
        <v>1</v>
      </c>
      <c r="C16" s="52" t="s">
        <v>20</v>
      </c>
      <c r="D16" s="53"/>
      <c r="E16" s="53"/>
      <c r="F16" s="53"/>
      <c r="G16" s="53"/>
      <c r="H16" s="54"/>
      <c r="I16" s="57" t="s">
        <v>21</v>
      </c>
      <c r="J16" s="82"/>
    </row>
    <row r="17" spans="1:10">
      <c r="A17" s="41"/>
      <c r="B17" s="51">
        <v>2</v>
      </c>
      <c r="C17" s="59" t="s">
        <v>22</v>
      </c>
      <c r="D17" s="65" t="s">
        <v>23</v>
      </c>
      <c r="E17" s="64"/>
      <c r="F17" s="64"/>
      <c r="G17" s="64"/>
      <c r="H17" s="64"/>
      <c r="I17" s="64"/>
      <c r="J17" s="82"/>
    </row>
    <row r="18" spans="1:10">
      <c r="A18" s="41"/>
      <c r="B18" s="42"/>
      <c r="C18" s="42"/>
      <c r="D18" s="42"/>
      <c r="E18" s="42"/>
      <c r="F18" s="42"/>
      <c r="G18" s="42"/>
      <c r="H18" s="42"/>
      <c r="I18" s="42"/>
      <c r="J18" s="42"/>
    </row>
    <row r="19" spans="1:10">
      <c r="A19" s="41"/>
      <c r="B19" s="61" t="s">
        <v>24</v>
      </c>
      <c r="C19" s="62"/>
      <c r="D19" s="62"/>
      <c r="E19" s="62"/>
      <c r="F19" s="62"/>
      <c r="G19" s="62"/>
      <c r="H19" s="62"/>
      <c r="I19" s="62"/>
      <c r="J19" s="62"/>
    </row>
    <row r="20" spans="1:10">
      <c r="A20" s="41"/>
      <c r="B20" s="66" t="s">
        <v>25</v>
      </c>
      <c r="C20" s="64"/>
      <c r="D20" s="64"/>
      <c r="E20" s="64"/>
      <c r="F20" s="64"/>
      <c r="G20" s="64"/>
      <c r="H20" s="64"/>
      <c r="I20" s="64"/>
      <c r="J20" s="82"/>
    </row>
    <row r="21" ht="15.75" customHeight="1" spans="1:10">
      <c r="A21" s="41"/>
      <c r="B21" s="67">
        <v>1</v>
      </c>
      <c r="C21" s="68" t="s">
        <v>26</v>
      </c>
      <c r="D21" s="69"/>
      <c r="E21" s="69"/>
      <c r="F21" s="69"/>
      <c r="G21" s="69"/>
      <c r="H21" s="70"/>
      <c r="I21" s="102" t="s">
        <v>27</v>
      </c>
      <c r="J21" s="82"/>
    </row>
    <row r="22" ht="15.75" customHeight="1" spans="1:10">
      <c r="A22" s="41"/>
      <c r="B22" s="67">
        <v>2</v>
      </c>
      <c r="C22" s="68" t="s">
        <v>28</v>
      </c>
      <c r="D22" s="69"/>
      <c r="E22" s="69"/>
      <c r="F22" s="69"/>
      <c r="G22" s="69"/>
      <c r="H22" s="70"/>
      <c r="I22" s="102" t="s">
        <v>236</v>
      </c>
      <c r="J22" s="82"/>
    </row>
    <row r="23" ht="15.75" customHeight="1" spans="1:10">
      <c r="A23" s="41"/>
      <c r="B23" s="67">
        <v>3</v>
      </c>
      <c r="C23" s="68" t="s">
        <v>30</v>
      </c>
      <c r="D23" s="69"/>
      <c r="E23" s="69"/>
      <c r="F23" s="69"/>
      <c r="G23" s="69"/>
      <c r="H23" s="70"/>
      <c r="I23" s="103">
        <v>1805.03</v>
      </c>
      <c r="J23" s="82"/>
    </row>
    <row r="24" customHeight="1" spans="1:23">
      <c r="A24" s="41"/>
      <c r="B24" s="67">
        <v>4</v>
      </c>
      <c r="C24" s="68" t="s">
        <v>31</v>
      </c>
      <c r="D24" s="69"/>
      <c r="E24" s="69"/>
      <c r="F24" s="69"/>
      <c r="G24" s="69"/>
      <c r="H24" s="70"/>
      <c r="I24" s="104" t="s">
        <v>237</v>
      </c>
      <c r="J24" s="82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</row>
    <row r="25" ht="15.75" customHeight="1" spans="1:10">
      <c r="A25" s="41"/>
      <c r="B25" s="67">
        <v>5</v>
      </c>
      <c r="C25" s="68" t="s">
        <v>33</v>
      </c>
      <c r="D25" s="69"/>
      <c r="E25" s="69"/>
      <c r="F25" s="69"/>
      <c r="G25" s="69"/>
      <c r="H25" s="70"/>
      <c r="I25" s="106" t="s">
        <v>34</v>
      </c>
      <c r="J25" s="82"/>
    </row>
    <row r="26" ht="15.75" customHeight="1" spans="1:10">
      <c r="A26" s="41"/>
      <c r="B26" s="71"/>
      <c r="C26" s="71"/>
      <c r="D26" s="71"/>
      <c r="E26" s="71"/>
      <c r="F26" s="71"/>
      <c r="G26" s="71"/>
      <c r="H26" s="71"/>
      <c r="I26" s="71"/>
      <c r="J26" s="71"/>
    </row>
    <row r="27" ht="15.75" customHeight="1" spans="1:10">
      <c r="A27" s="41"/>
      <c r="B27" s="72" t="s">
        <v>35</v>
      </c>
      <c r="C27" s="64"/>
      <c r="D27" s="64"/>
      <c r="E27" s="64"/>
      <c r="F27" s="64"/>
      <c r="G27" s="64"/>
      <c r="H27" s="64"/>
      <c r="I27" s="64"/>
      <c r="J27" s="82"/>
    </row>
    <row r="28" ht="15.75" customHeight="1" spans="1:10">
      <c r="A28" s="41"/>
      <c r="B28" s="73">
        <v>1</v>
      </c>
      <c r="C28" s="74" t="s">
        <v>36</v>
      </c>
      <c r="D28" s="75"/>
      <c r="E28" s="75"/>
      <c r="F28" s="75"/>
      <c r="G28" s="75"/>
      <c r="H28" s="76"/>
      <c r="I28" s="107" t="s">
        <v>37</v>
      </c>
      <c r="J28" s="82"/>
    </row>
    <row r="29" ht="15.75" customHeight="1" spans="1:23">
      <c r="A29" s="41"/>
      <c r="B29" s="67" t="s">
        <v>7</v>
      </c>
      <c r="C29" s="52" t="s">
        <v>38</v>
      </c>
      <c r="D29" s="53"/>
      <c r="E29" s="53"/>
      <c r="F29" s="53"/>
      <c r="G29" s="53"/>
      <c r="H29" s="54"/>
      <c r="I29" s="108">
        <f>I23</f>
        <v>1805.03</v>
      </c>
      <c r="J29" s="82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</row>
    <row r="30" ht="15.75" customHeight="1" spans="1:12">
      <c r="A30" s="41"/>
      <c r="B30" s="77" t="s">
        <v>10</v>
      </c>
      <c r="C30" s="78" t="s">
        <v>39</v>
      </c>
      <c r="D30" s="78"/>
      <c r="E30" s="79" t="s">
        <v>40</v>
      </c>
      <c r="F30" s="78" t="s">
        <v>41</v>
      </c>
      <c r="G30" s="78" t="s">
        <v>42</v>
      </c>
      <c r="H30" s="80">
        <v>0.3</v>
      </c>
      <c r="I30" s="108" t="str">
        <f>IF(F30="SIM",(TRUNC((I29*H30),2)),"-")</f>
        <v>-</v>
      </c>
      <c r="J30" s="82"/>
      <c r="L30" s="41" t="s">
        <v>43</v>
      </c>
    </row>
    <row r="31" ht="15.75" customHeight="1" spans="1:12">
      <c r="A31" s="41"/>
      <c r="B31" s="77" t="s">
        <v>13</v>
      </c>
      <c r="C31" s="78" t="s">
        <v>44</v>
      </c>
      <c r="D31" s="78"/>
      <c r="E31" s="81" t="s">
        <v>40</v>
      </c>
      <c r="F31" s="78" t="s">
        <v>41</v>
      </c>
      <c r="G31" s="78" t="s">
        <v>42</v>
      </c>
      <c r="H31" s="80">
        <v>0.2</v>
      </c>
      <c r="I31" s="108" t="str">
        <f>IF(F31="SIM",(TRUNC((1320*H31),2)),"-")</f>
        <v>-</v>
      </c>
      <c r="J31" s="82"/>
      <c r="L31" s="41" t="s">
        <v>46</v>
      </c>
    </row>
    <row r="32" ht="15.75" customHeight="1" spans="1:17">
      <c r="A32" s="41"/>
      <c r="B32" s="66" t="s">
        <v>47</v>
      </c>
      <c r="C32" s="64"/>
      <c r="D32" s="64"/>
      <c r="E32" s="64"/>
      <c r="F32" s="64"/>
      <c r="G32" s="64"/>
      <c r="H32" s="82"/>
      <c r="I32" s="111">
        <f>TRUNC(SUM(I29:I31),2)</f>
        <v>1805.03</v>
      </c>
      <c r="J32" s="82"/>
      <c r="L32" s="41" t="s">
        <v>48</v>
      </c>
      <c r="M32" s="112"/>
      <c r="Q32" s="109"/>
    </row>
    <row r="33" ht="15.75" customHeight="1" spans="1:11">
      <c r="A33" s="41"/>
      <c r="B33" s="71"/>
      <c r="C33" s="71"/>
      <c r="D33" s="71"/>
      <c r="E33" s="71"/>
      <c r="F33" s="71"/>
      <c r="G33" s="71"/>
      <c r="H33" s="71"/>
      <c r="I33" s="71"/>
      <c r="J33" s="71"/>
      <c r="K33" s="105"/>
    </row>
    <row r="34" ht="15.75" customHeight="1" spans="1:10">
      <c r="A34" s="41"/>
      <c r="B34" s="72" t="s">
        <v>49</v>
      </c>
      <c r="C34" s="64"/>
      <c r="D34" s="64"/>
      <c r="E34" s="64"/>
      <c r="F34" s="64"/>
      <c r="G34" s="64"/>
      <c r="H34" s="64"/>
      <c r="I34" s="64"/>
      <c r="J34" s="82"/>
    </row>
    <row r="35" ht="15.75" customHeight="1" spans="1:10">
      <c r="A35" s="41"/>
      <c r="B35" s="66" t="s">
        <v>50</v>
      </c>
      <c r="C35" s="64"/>
      <c r="D35" s="64"/>
      <c r="E35" s="64"/>
      <c r="F35" s="64"/>
      <c r="G35" s="64"/>
      <c r="H35" s="64"/>
      <c r="I35" s="64"/>
      <c r="J35" s="82"/>
    </row>
    <row r="36" ht="15.75" customHeight="1" spans="1:10">
      <c r="A36" s="41"/>
      <c r="B36" s="73" t="s">
        <v>51</v>
      </c>
      <c r="C36" s="66" t="s">
        <v>52</v>
      </c>
      <c r="D36" s="64"/>
      <c r="E36" s="64"/>
      <c r="F36" s="64"/>
      <c r="G36" s="64"/>
      <c r="H36" s="82"/>
      <c r="I36" s="73" t="s">
        <v>53</v>
      </c>
      <c r="J36" s="113" t="s">
        <v>37</v>
      </c>
    </row>
    <row r="37" ht="15.75" customHeight="1" spans="1:23">
      <c r="A37" s="41"/>
      <c r="B37" s="67" t="s">
        <v>7</v>
      </c>
      <c r="C37" s="68" t="s">
        <v>54</v>
      </c>
      <c r="D37" s="69"/>
      <c r="E37" s="69"/>
      <c r="F37" s="69"/>
      <c r="G37" s="69"/>
      <c r="H37" s="70"/>
      <c r="I37" s="114">
        <f>1/12</f>
        <v>0.0833333333333333</v>
      </c>
      <c r="J37" s="115">
        <f>TRUNC((I32*8.33%),2)</f>
        <v>150.35</v>
      </c>
      <c r="L37" s="110" t="s">
        <v>55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</row>
    <row r="38" ht="15.75" customHeight="1" spans="1:23">
      <c r="A38" s="41"/>
      <c r="B38" s="67" t="s">
        <v>10</v>
      </c>
      <c r="C38" s="68" t="s">
        <v>56</v>
      </c>
      <c r="D38" s="69"/>
      <c r="E38" s="69"/>
      <c r="F38" s="69"/>
      <c r="G38" s="69"/>
      <c r="H38" s="70"/>
      <c r="I38" s="114">
        <v>0.121</v>
      </c>
      <c r="J38" s="115">
        <f>TRUNC((I38*I32),2)</f>
        <v>218.4</v>
      </c>
      <c r="L38" s="110" t="s">
        <v>57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</row>
    <row r="39" ht="15.75" customHeight="1" spans="1:12">
      <c r="A39" s="41"/>
      <c r="B39" s="66" t="s">
        <v>58</v>
      </c>
      <c r="C39" s="64"/>
      <c r="D39" s="64"/>
      <c r="E39" s="64"/>
      <c r="F39" s="64"/>
      <c r="G39" s="64"/>
      <c r="H39" s="82"/>
      <c r="I39" s="111">
        <f>TRUNC(SUM(J37:J38),2)</f>
        <v>368.75</v>
      </c>
      <c r="J39" s="82"/>
      <c r="L39" s="41" t="s">
        <v>59</v>
      </c>
    </row>
    <row r="40" ht="30.75" customHeight="1" spans="1:18">
      <c r="A40" s="41"/>
      <c r="B40" s="83" t="s">
        <v>60</v>
      </c>
      <c r="C40" s="64"/>
      <c r="D40" s="64"/>
      <c r="E40" s="64"/>
      <c r="F40" s="64"/>
      <c r="G40" s="64"/>
      <c r="H40" s="64"/>
      <c r="I40" s="64"/>
      <c r="J40" s="82"/>
      <c r="L40" s="116" t="s">
        <v>61</v>
      </c>
      <c r="M40" s="117"/>
      <c r="N40" s="117"/>
      <c r="O40" s="117"/>
      <c r="P40" s="117"/>
      <c r="Q40" s="117"/>
      <c r="R40" s="117"/>
    </row>
    <row r="41" ht="15.75" customHeight="1" spans="1:10">
      <c r="A41" s="41"/>
      <c r="B41" s="84"/>
      <c r="C41" s="84"/>
      <c r="D41" s="84"/>
      <c r="E41" s="84"/>
      <c r="F41" s="84"/>
      <c r="G41" s="84"/>
      <c r="H41" s="84"/>
      <c r="I41" s="84"/>
      <c r="J41" s="84"/>
    </row>
    <row r="42" ht="15.75" customHeight="1" spans="1:10">
      <c r="A42" s="41"/>
      <c r="B42" s="85" t="s">
        <v>62</v>
      </c>
      <c r="C42" s="64"/>
      <c r="D42" s="64"/>
      <c r="E42" s="64"/>
      <c r="F42" s="64"/>
      <c r="G42" s="64"/>
      <c r="H42" s="64"/>
      <c r="I42" s="64"/>
      <c r="J42" s="82"/>
    </row>
    <row r="43" ht="15.75" customHeight="1" spans="1:10">
      <c r="A43" s="41"/>
      <c r="B43" s="73" t="s">
        <v>63</v>
      </c>
      <c r="C43" s="66" t="s">
        <v>64</v>
      </c>
      <c r="D43" s="64"/>
      <c r="E43" s="64"/>
      <c r="F43" s="64"/>
      <c r="G43" s="64"/>
      <c r="H43" s="82"/>
      <c r="I43" s="73" t="s">
        <v>53</v>
      </c>
      <c r="J43" s="113" t="s">
        <v>37</v>
      </c>
    </row>
    <row r="44" ht="15.75" customHeight="1" spans="1:12">
      <c r="A44" s="41"/>
      <c r="B44" s="67" t="s">
        <v>7</v>
      </c>
      <c r="C44" s="68" t="s">
        <v>65</v>
      </c>
      <c r="D44" s="69"/>
      <c r="E44" s="69"/>
      <c r="F44" s="69"/>
      <c r="G44" s="69"/>
      <c r="H44" s="70"/>
      <c r="I44" s="118">
        <v>0.2</v>
      </c>
      <c r="J44" s="119">
        <f>TRUNC((I32+I39)*I44,2)</f>
        <v>434.75</v>
      </c>
      <c r="K44" s="120"/>
      <c r="L44" s="41" t="s">
        <v>66</v>
      </c>
    </row>
    <row r="45" ht="15.75" customHeight="1" spans="1:12">
      <c r="A45" s="41"/>
      <c r="B45" s="67" t="s">
        <v>10</v>
      </c>
      <c r="C45" s="68" t="s">
        <v>67</v>
      </c>
      <c r="D45" s="69"/>
      <c r="E45" s="69"/>
      <c r="F45" s="69"/>
      <c r="G45" s="69"/>
      <c r="H45" s="70"/>
      <c r="I45" s="118">
        <v>0.025</v>
      </c>
      <c r="J45" s="119">
        <f>TRUNC((I32+I39)*I45,2)</f>
        <v>54.34</v>
      </c>
      <c r="K45" s="120"/>
      <c r="L45" s="41" t="s">
        <v>68</v>
      </c>
    </row>
    <row r="46" ht="15.75" customHeight="1" spans="1:12">
      <c r="A46" s="41"/>
      <c r="B46" s="67" t="s">
        <v>13</v>
      </c>
      <c r="C46" s="86" t="s">
        <v>69</v>
      </c>
      <c r="D46" s="82"/>
      <c r="E46" s="77" t="s">
        <v>70</v>
      </c>
      <c r="F46" s="87">
        <v>3</v>
      </c>
      <c r="G46" s="88" t="s">
        <v>71</v>
      </c>
      <c r="H46" s="89">
        <f>'99-CONTÍNUO'!$H$46</f>
        <v>0.7731</v>
      </c>
      <c r="I46" s="114">
        <f>F46*H46/100</f>
        <v>0.023193</v>
      </c>
      <c r="J46" s="119">
        <f>TRUNC((I32+I39)*I46,2)</f>
        <v>50.41</v>
      </c>
      <c r="K46" s="120"/>
      <c r="L46" s="41" t="s">
        <v>72</v>
      </c>
    </row>
    <row r="47" ht="15.75" customHeight="1" spans="1:12">
      <c r="A47" s="41"/>
      <c r="B47" s="67" t="s">
        <v>16</v>
      </c>
      <c r="C47" s="68" t="s">
        <v>73</v>
      </c>
      <c r="D47" s="69"/>
      <c r="E47" s="69"/>
      <c r="F47" s="69"/>
      <c r="G47" s="69"/>
      <c r="H47" s="70"/>
      <c r="I47" s="118">
        <v>0.015</v>
      </c>
      <c r="J47" s="119">
        <f>TRUNC((I32+I39)*I47,2)</f>
        <v>32.6</v>
      </c>
      <c r="K47" s="120"/>
      <c r="L47" s="41" t="s">
        <v>74</v>
      </c>
    </row>
    <row r="48" ht="15.75" customHeight="1" spans="1:12">
      <c r="A48" s="41"/>
      <c r="B48" s="67" t="s">
        <v>75</v>
      </c>
      <c r="C48" s="68" t="s">
        <v>76</v>
      </c>
      <c r="D48" s="69"/>
      <c r="E48" s="69"/>
      <c r="F48" s="69"/>
      <c r="G48" s="69"/>
      <c r="H48" s="70"/>
      <c r="I48" s="121">
        <v>0.01</v>
      </c>
      <c r="J48" s="119">
        <f>TRUNC((I32+I39)*I48,2)</f>
        <v>21.73</v>
      </c>
      <c r="K48" s="120"/>
      <c r="L48" s="41" t="s">
        <v>77</v>
      </c>
    </row>
    <row r="49" ht="15.75" customHeight="1" spans="1:12">
      <c r="A49" s="41"/>
      <c r="B49" s="67" t="s">
        <v>78</v>
      </c>
      <c r="C49" s="68" t="s">
        <v>79</v>
      </c>
      <c r="D49" s="69"/>
      <c r="E49" s="69"/>
      <c r="F49" s="69"/>
      <c r="G49" s="69"/>
      <c r="H49" s="70"/>
      <c r="I49" s="118">
        <v>0.006</v>
      </c>
      <c r="J49" s="119">
        <f>TRUNC((I32+I39)*I49,2)</f>
        <v>13.04</v>
      </c>
      <c r="K49" s="120"/>
      <c r="L49" s="41" t="s">
        <v>80</v>
      </c>
    </row>
    <row r="50" ht="15.75" customHeight="1" spans="1:12">
      <c r="A50" s="41"/>
      <c r="B50" s="67" t="s">
        <v>81</v>
      </c>
      <c r="C50" s="68" t="s">
        <v>82</v>
      </c>
      <c r="D50" s="69"/>
      <c r="E50" s="69"/>
      <c r="F50" s="69"/>
      <c r="G50" s="69"/>
      <c r="H50" s="70"/>
      <c r="I50" s="118">
        <v>0.002</v>
      </c>
      <c r="J50" s="119">
        <f>TRUNC((I32+I39)*I50,2)</f>
        <v>4.34</v>
      </c>
      <c r="K50" s="120"/>
      <c r="L50" s="41" t="s">
        <v>83</v>
      </c>
    </row>
    <row r="51" ht="15.75" customHeight="1" spans="1:12">
      <c r="A51" s="41"/>
      <c r="B51" s="67" t="s">
        <v>84</v>
      </c>
      <c r="C51" s="68" t="s">
        <v>85</v>
      </c>
      <c r="D51" s="69"/>
      <c r="E51" s="69"/>
      <c r="F51" s="69"/>
      <c r="G51" s="69"/>
      <c r="H51" s="70"/>
      <c r="I51" s="121">
        <v>0.08</v>
      </c>
      <c r="J51" s="119">
        <f>TRUNC((I32+I39)*I51,2)</f>
        <v>173.9</v>
      </c>
      <c r="K51" s="120"/>
      <c r="L51" s="41" t="s">
        <v>86</v>
      </c>
    </row>
    <row r="52" ht="15.75" customHeight="1" spans="1:12">
      <c r="A52" s="41"/>
      <c r="B52" s="66" t="s">
        <v>87</v>
      </c>
      <c r="C52" s="64"/>
      <c r="D52" s="64"/>
      <c r="E52" s="64"/>
      <c r="F52" s="64"/>
      <c r="G52" s="64"/>
      <c r="H52" s="82"/>
      <c r="I52" s="122">
        <f>SUM(I44:I51)</f>
        <v>0.361193</v>
      </c>
      <c r="J52" s="123">
        <f>TRUNC(SUM(J44:J51),2)</f>
        <v>785.11</v>
      </c>
      <c r="K52" s="120"/>
      <c r="L52" s="41" t="s">
        <v>88</v>
      </c>
    </row>
    <row r="53" ht="15.75" customHeight="1" spans="1:10">
      <c r="A53" s="41"/>
      <c r="B53" s="90" t="s">
        <v>89</v>
      </c>
      <c r="C53" s="64"/>
      <c r="D53" s="64"/>
      <c r="E53" s="64"/>
      <c r="F53" s="64"/>
      <c r="G53" s="64"/>
      <c r="H53" s="64"/>
      <c r="I53" s="64"/>
      <c r="J53" s="82"/>
    </row>
    <row r="54" ht="15.75" customHeight="1" spans="1:10">
      <c r="A54" s="41"/>
      <c r="B54" s="84"/>
      <c r="C54" s="84"/>
      <c r="D54" s="84"/>
      <c r="E54" s="84"/>
      <c r="F54" s="84"/>
      <c r="G54" s="84"/>
      <c r="H54" s="84"/>
      <c r="I54" s="84"/>
      <c r="J54" s="84"/>
    </row>
    <row r="55" ht="15.75" customHeight="1" spans="1:10">
      <c r="A55" s="41"/>
      <c r="B55" s="66" t="s">
        <v>90</v>
      </c>
      <c r="C55" s="64"/>
      <c r="D55" s="64"/>
      <c r="E55" s="64"/>
      <c r="F55" s="64"/>
      <c r="G55" s="64"/>
      <c r="H55" s="64"/>
      <c r="I55" s="64"/>
      <c r="J55" s="82"/>
    </row>
    <row r="56" ht="15.75" customHeight="1" spans="1:10">
      <c r="A56" s="41"/>
      <c r="B56" s="73" t="s">
        <v>91</v>
      </c>
      <c r="C56" s="66" t="s">
        <v>92</v>
      </c>
      <c r="D56" s="64"/>
      <c r="E56" s="64"/>
      <c r="F56" s="64"/>
      <c r="G56" s="64"/>
      <c r="H56" s="82"/>
      <c r="I56" s="66" t="s">
        <v>37</v>
      </c>
      <c r="J56" s="82"/>
    </row>
    <row r="57" ht="15.75" customHeight="1" spans="1:32">
      <c r="A57" s="41"/>
      <c r="B57" s="91" t="s">
        <v>7</v>
      </c>
      <c r="C57" s="92" t="s">
        <v>93</v>
      </c>
      <c r="D57" s="67" t="s">
        <v>94</v>
      </c>
      <c r="E57" s="67" t="s">
        <v>95</v>
      </c>
      <c r="F57" s="67" t="s">
        <v>96</v>
      </c>
      <c r="G57" s="67" t="s">
        <v>97</v>
      </c>
      <c r="H57" s="67" t="s">
        <v>98</v>
      </c>
      <c r="I57" s="124">
        <f>TRUNC(IF(D58="NÃO",0,(E58*F58*G58)-H58),2)</f>
        <v>82.13</v>
      </c>
      <c r="J57" s="125"/>
      <c r="L57" s="41" t="s">
        <v>99</v>
      </c>
      <c r="AA57" s="129"/>
      <c r="AB57" s="129"/>
      <c r="AC57" s="129"/>
      <c r="AD57" s="129"/>
      <c r="AE57" s="129"/>
      <c r="AF57" s="129"/>
    </row>
    <row r="58" ht="15.75" customHeight="1" spans="1:32">
      <c r="A58" s="41"/>
      <c r="B58" s="93"/>
      <c r="C58" s="93"/>
      <c r="D58" s="94" t="s">
        <v>100</v>
      </c>
      <c r="E58" s="95">
        <v>4.5</v>
      </c>
      <c r="F58" s="67">
        <v>2</v>
      </c>
      <c r="G58" s="51">
        <f>TRUNC(254/12,2)</f>
        <v>21.16</v>
      </c>
      <c r="H58" s="96">
        <f>I29*0.06</f>
        <v>108.3018</v>
      </c>
      <c r="I58" s="126"/>
      <c r="J58" s="127"/>
      <c r="L58" s="41" t="s">
        <v>101</v>
      </c>
      <c r="AA58" s="130"/>
      <c r="AB58" s="131"/>
      <c r="AC58" s="132"/>
      <c r="AD58" s="131"/>
      <c r="AE58" s="133"/>
      <c r="AF58" s="131"/>
    </row>
    <row r="59" ht="15.75" customHeight="1" spans="1:32">
      <c r="A59" s="41"/>
      <c r="B59" s="91" t="s">
        <v>10</v>
      </c>
      <c r="C59" s="92" t="s">
        <v>102</v>
      </c>
      <c r="D59" s="97" t="s">
        <v>103</v>
      </c>
      <c r="E59" s="67" t="s">
        <v>94</v>
      </c>
      <c r="F59" s="67" t="s">
        <v>95</v>
      </c>
      <c r="G59" s="67" t="s">
        <v>97</v>
      </c>
      <c r="H59" s="67" t="s">
        <v>98</v>
      </c>
      <c r="I59" s="124">
        <f>TRUNC(IF(E60="NÃO",0,(F60*G60)-H60),2)</f>
        <v>276.13</v>
      </c>
      <c r="J59" s="125"/>
      <c r="L59" s="41" t="s">
        <v>104</v>
      </c>
      <c r="AA59" s="130"/>
      <c r="AB59" s="134"/>
      <c r="AC59" s="130"/>
      <c r="AD59" s="135"/>
      <c r="AE59" s="130"/>
      <c r="AF59" s="135"/>
    </row>
    <row r="60" ht="15.75" customHeight="1" spans="1:32">
      <c r="A60" s="41"/>
      <c r="B60" s="93"/>
      <c r="C60" s="93"/>
      <c r="D60" s="98">
        <v>0.1</v>
      </c>
      <c r="E60" s="94" t="s">
        <v>100</v>
      </c>
      <c r="F60" s="95">
        <v>14.5</v>
      </c>
      <c r="G60" s="51">
        <f>G58</f>
        <v>21.16</v>
      </c>
      <c r="H60" s="96">
        <f>(F60*G60)*D60</f>
        <v>30.682</v>
      </c>
      <c r="I60" s="126"/>
      <c r="J60" s="127"/>
      <c r="L60" s="41" t="s">
        <v>105</v>
      </c>
      <c r="AA60" s="130"/>
      <c r="AB60" s="131"/>
      <c r="AC60" s="130"/>
      <c r="AD60" s="136"/>
      <c r="AE60" s="130"/>
      <c r="AF60" s="136"/>
    </row>
    <row r="61" ht="15.75" customHeight="1" spans="1:32">
      <c r="A61" s="41"/>
      <c r="B61" s="97" t="s">
        <v>13</v>
      </c>
      <c r="C61" s="99" t="s">
        <v>106</v>
      </c>
      <c r="D61" s="64"/>
      <c r="E61" s="64"/>
      <c r="F61" s="64"/>
      <c r="G61" s="64"/>
      <c r="H61" s="82"/>
      <c r="I61" s="128">
        <v>3.5</v>
      </c>
      <c r="J61" s="82"/>
      <c r="L61" s="41" t="s">
        <v>107</v>
      </c>
      <c r="AA61" s="130"/>
      <c r="AB61" s="131"/>
      <c r="AC61" s="130"/>
      <c r="AD61" s="136"/>
      <c r="AE61" s="130"/>
      <c r="AF61" s="136"/>
    </row>
    <row r="62" ht="15.75" customHeight="1" spans="1:32">
      <c r="A62" s="41"/>
      <c r="B62" s="67" t="s">
        <v>16</v>
      </c>
      <c r="C62" s="99" t="s">
        <v>108</v>
      </c>
      <c r="D62" s="64"/>
      <c r="E62" s="64"/>
      <c r="F62" s="64"/>
      <c r="G62" s="64"/>
      <c r="H62" s="82"/>
      <c r="I62" s="128">
        <v>15</v>
      </c>
      <c r="J62" s="82"/>
      <c r="L62" s="41" t="s">
        <v>109</v>
      </c>
      <c r="AA62" s="137"/>
      <c r="AB62" s="137"/>
      <c r="AC62" s="137"/>
      <c r="AD62" s="137"/>
      <c r="AE62" s="137"/>
      <c r="AF62" s="137"/>
    </row>
    <row r="63" ht="15.75" customHeight="1" spans="1:12">
      <c r="A63" s="41"/>
      <c r="B63" s="66" t="s">
        <v>58</v>
      </c>
      <c r="C63" s="64"/>
      <c r="D63" s="64"/>
      <c r="E63" s="64"/>
      <c r="F63" s="64"/>
      <c r="G63" s="64"/>
      <c r="H63" s="82"/>
      <c r="I63" s="111">
        <f>TRUNC(SUM(I57:J62),2)</f>
        <v>376.76</v>
      </c>
      <c r="J63" s="82"/>
      <c r="L63" s="41" t="s">
        <v>110</v>
      </c>
    </row>
    <row r="64" ht="15.75" customHeight="1" spans="1:10">
      <c r="A64" s="41"/>
      <c r="B64" s="42"/>
      <c r="C64" s="42"/>
      <c r="D64" s="42"/>
      <c r="E64" s="42"/>
      <c r="F64" s="42"/>
      <c r="G64" s="42"/>
      <c r="H64" s="42"/>
      <c r="I64" s="42"/>
      <c r="J64" s="42"/>
    </row>
    <row r="65" ht="15.75" customHeight="1" spans="1:10">
      <c r="A65" s="41"/>
      <c r="B65" s="42"/>
      <c r="C65" s="42"/>
      <c r="D65" s="42"/>
      <c r="E65" s="42"/>
      <c r="F65" s="42"/>
      <c r="G65" s="42"/>
      <c r="H65" s="42"/>
      <c r="I65" s="42"/>
      <c r="J65" s="42"/>
    </row>
    <row r="66" ht="15.75" customHeight="1" spans="1:10">
      <c r="A66" s="41"/>
      <c r="B66" s="42"/>
      <c r="C66" s="42"/>
      <c r="D66" s="42"/>
      <c r="E66" s="42"/>
      <c r="F66" s="42"/>
      <c r="G66" s="42"/>
      <c r="H66" s="42"/>
      <c r="I66" s="42"/>
      <c r="J66" s="42"/>
    </row>
    <row r="67" ht="15.75" customHeight="1" spans="1:10">
      <c r="A67" s="41"/>
      <c r="B67" s="138" t="s">
        <v>111</v>
      </c>
      <c r="C67" s="50"/>
      <c r="D67" s="50"/>
      <c r="E67" s="50"/>
      <c r="F67" s="50"/>
      <c r="G67" s="50"/>
      <c r="H67" s="50"/>
      <c r="I67" s="50"/>
      <c r="J67" s="50"/>
    </row>
    <row r="68" ht="15.75" customHeight="1" spans="1:10">
      <c r="A68" s="41"/>
      <c r="B68" s="139"/>
      <c r="C68" s="139"/>
      <c r="D68" s="139"/>
      <c r="E68" s="139"/>
      <c r="F68" s="139"/>
      <c r="G68" s="139"/>
      <c r="H68" s="139"/>
      <c r="I68" s="139"/>
      <c r="J68" s="139"/>
    </row>
    <row r="69" ht="15.75" customHeight="1" spans="1:10">
      <c r="A69" s="41"/>
      <c r="B69" s="140">
        <v>2</v>
      </c>
      <c r="C69" s="141" t="s">
        <v>112</v>
      </c>
      <c r="D69" s="64"/>
      <c r="E69" s="64"/>
      <c r="F69" s="64"/>
      <c r="G69" s="64"/>
      <c r="H69" s="82"/>
      <c r="I69" s="141" t="s">
        <v>37</v>
      </c>
      <c r="J69" s="82"/>
    </row>
    <row r="70" ht="15.75" customHeight="1" spans="1:12">
      <c r="A70" s="41"/>
      <c r="B70" s="77" t="s">
        <v>51</v>
      </c>
      <c r="C70" s="86" t="s">
        <v>113</v>
      </c>
      <c r="D70" s="142"/>
      <c r="E70" s="142"/>
      <c r="F70" s="142"/>
      <c r="G70" s="142"/>
      <c r="H70" s="143"/>
      <c r="I70" s="108">
        <f>I39</f>
        <v>368.75</v>
      </c>
      <c r="J70" s="82"/>
      <c r="L70" s="41" t="s">
        <v>114</v>
      </c>
    </row>
    <row r="71" ht="15.75" customHeight="1" spans="1:12">
      <c r="A71" s="41"/>
      <c r="B71" s="77" t="s">
        <v>63</v>
      </c>
      <c r="C71" s="86" t="s">
        <v>64</v>
      </c>
      <c r="D71" s="142"/>
      <c r="E71" s="142"/>
      <c r="F71" s="142"/>
      <c r="G71" s="142"/>
      <c r="H71" s="143"/>
      <c r="I71" s="108">
        <f>J52</f>
        <v>785.11</v>
      </c>
      <c r="J71" s="82"/>
      <c r="L71" s="41" t="s">
        <v>115</v>
      </c>
    </row>
    <row r="72" ht="15.75" customHeight="1" spans="1:12">
      <c r="A72" s="41"/>
      <c r="B72" s="77" t="s">
        <v>91</v>
      </c>
      <c r="C72" s="86" t="s">
        <v>92</v>
      </c>
      <c r="D72" s="142"/>
      <c r="E72" s="142"/>
      <c r="F72" s="142"/>
      <c r="G72" s="142"/>
      <c r="H72" s="143"/>
      <c r="I72" s="108">
        <f>I63</f>
        <v>376.76</v>
      </c>
      <c r="J72" s="82"/>
      <c r="L72" s="41" t="s">
        <v>116</v>
      </c>
    </row>
    <row r="73" ht="15.75" customHeight="1" spans="1:12">
      <c r="A73" s="41"/>
      <c r="B73" s="66" t="s">
        <v>58</v>
      </c>
      <c r="C73" s="64"/>
      <c r="D73" s="64"/>
      <c r="E73" s="64"/>
      <c r="F73" s="64"/>
      <c r="G73" s="64"/>
      <c r="H73" s="82"/>
      <c r="I73" s="111">
        <f>TRUNC(SUM(I70:J72),2)</f>
        <v>1530.62</v>
      </c>
      <c r="J73" s="82"/>
      <c r="L73" s="41" t="s">
        <v>117</v>
      </c>
    </row>
    <row r="74" ht="15.75" customHeight="1" spans="1:10">
      <c r="A74" s="41"/>
      <c r="C74" s="144"/>
      <c r="D74" s="144"/>
      <c r="E74" s="144"/>
      <c r="F74" s="144"/>
      <c r="G74" s="144"/>
      <c r="H74" s="144"/>
      <c r="I74" s="144"/>
      <c r="J74" s="144"/>
    </row>
    <row r="75" ht="15.75" customHeight="1" spans="1:10">
      <c r="A75" s="41"/>
      <c r="B75" s="72" t="s">
        <v>118</v>
      </c>
      <c r="C75" s="64"/>
      <c r="D75" s="64"/>
      <c r="E75" s="64"/>
      <c r="F75" s="64"/>
      <c r="G75" s="64"/>
      <c r="H75" s="64"/>
      <c r="I75" s="64"/>
      <c r="J75" s="82"/>
    </row>
    <row r="76" ht="15.75" customHeight="1" spans="1:10">
      <c r="A76" s="41"/>
      <c r="B76" s="73">
        <v>3</v>
      </c>
      <c r="C76" s="66" t="s">
        <v>119</v>
      </c>
      <c r="D76" s="64"/>
      <c r="E76" s="64"/>
      <c r="F76" s="64"/>
      <c r="G76" s="64"/>
      <c r="H76" s="82"/>
      <c r="I76" s="73" t="s">
        <v>53</v>
      </c>
      <c r="J76" s="113" t="s">
        <v>37</v>
      </c>
    </row>
    <row r="77" ht="15.75" customHeight="1" spans="1:24">
      <c r="A77" s="41"/>
      <c r="B77" s="67" t="s">
        <v>7</v>
      </c>
      <c r="C77" s="68" t="s">
        <v>120</v>
      </c>
      <c r="D77" s="69"/>
      <c r="E77" s="69"/>
      <c r="F77" s="69"/>
      <c r="G77" s="69"/>
      <c r="H77" s="70"/>
      <c r="I77" s="163">
        <v>0.0042</v>
      </c>
      <c r="J77" s="119">
        <f>TRUNC(((I32+I39+J51+I63)*I77),2)</f>
        <v>11.44</v>
      </c>
      <c r="L77" s="164" t="s">
        <v>121</v>
      </c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ht="15.75" customHeight="1" spans="1:24">
      <c r="A78" s="41"/>
      <c r="B78" s="67" t="s">
        <v>10</v>
      </c>
      <c r="C78" s="68" t="s">
        <v>122</v>
      </c>
      <c r="D78" s="69"/>
      <c r="E78" s="69"/>
      <c r="F78" s="69"/>
      <c r="G78" s="69"/>
      <c r="H78" s="70"/>
      <c r="I78" s="165">
        <v>0</v>
      </c>
      <c r="J78" s="119" t="s">
        <v>45</v>
      </c>
      <c r="L78" s="164" t="s">
        <v>123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ht="15.75" customHeight="1" spans="1:24">
      <c r="A79" s="41"/>
      <c r="B79" s="67" t="s">
        <v>13</v>
      </c>
      <c r="C79" s="68" t="s">
        <v>124</v>
      </c>
      <c r="D79" s="69"/>
      <c r="E79" s="69"/>
      <c r="F79" s="69"/>
      <c r="G79" s="69"/>
      <c r="H79" s="70"/>
      <c r="I79" s="163">
        <v>0.02</v>
      </c>
      <c r="J79" s="119">
        <f>TRUNC(I32*I79,2)</f>
        <v>36.1</v>
      </c>
      <c r="K79" s="166"/>
      <c r="L79" s="164" t="s">
        <v>125</v>
      </c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ht="15.75" customHeight="1" spans="1:24">
      <c r="A80" s="41"/>
      <c r="B80" s="67" t="s">
        <v>16</v>
      </c>
      <c r="C80" s="68" t="s">
        <v>126</v>
      </c>
      <c r="D80" s="69"/>
      <c r="E80" s="69"/>
      <c r="F80" s="69"/>
      <c r="G80" s="69"/>
      <c r="H80" s="70"/>
      <c r="I80" s="163">
        <v>0.0185</v>
      </c>
      <c r="J80" s="119">
        <f>TRUNC((I32+I73)*I80,2)</f>
        <v>61.7</v>
      </c>
      <c r="L80" s="164" t="s">
        <v>127</v>
      </c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ht="15.75" customHeight="1" spans="1:24">
      <c r="A81" s="41"/>
      <c r="B81" s="67" t="s">
        <v>75</v>
      </c>
      <c r="C81" s="68" t="s">
        <v>128</v>
      </c>
      <c r="D81" s="69"/>
      <c r="E81" s="69"/>
      <c r="F81" s="69"/>
      <c r="G81" s="69"/>
      <c r="H81" s="70"/>
      <c r="I81" s="165">
        <v>0</v>
      </c>
      <c r="J81" s="119" t="s">
        <v>45</v>
      </c>
      <c r="L81" s="164" t="s">
        <v>123</v>
      </c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ht="15.75" customHeight="1" spans="1:24">
      <c r="A82" s="41"/>
      <c r="B82" s="67" t="s">
        <v>78</v>
      </c>
      <c r="C82" s="68" t="s">
        <v>129</v>
      </c>
      <c r="D82" s="69"/>
      <c r="E82" s="69"/>
      <c r="F82" s="69"/>
      <c r="G82" s="69"/>
      <c r="H82" s="70"/>
      <c r="I82" s="163">
        <v>0.02</v>
      </c>
      <c r="J82" s="119">
        <f>TRUNC(I32*I82,2)</f>
        <v>36.1</v>
      </c>
      <c r="L82" s="167" t="s">
        <v>130</v>
      </c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ht="15.75" customHeight="1" spans="1:24">
      <c r="A83" s="41"/>
      <c r="B83" s="66" t="s">
        <v>58</v>
      </c>
      <c r="C83" s="64"/>
      <c r="D83" s="64"/>
      <c r="E83" s="64"/>
      <c r="F83" s="64"/>
      <c r="G83" s="64"/>
      <c r="H83" s="82"/>
      <c r="I83" s="111">
        <f>TRUNC(SUM(J77:J82),2)</f>
        <v>145.34</v>
      </c>
      <c r="J83" s="82"/>
      <c r="L83" s="164" t="s">
        <v>131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ht="15.75" customHeight="1" spans="1:10">
      <c r="A84" s="41"/>
      <c r="B84" s="84"/>
      <c r="C84" s="84"/>
      <c r="D84" s="84"/>
      <c r="E84" s="84"/>
      <c r="F84" s="84"/>
      <c r="G84" s="84"/>
      <c r="H84" s="84"/>
      <c r="I84" s="84"/>
      <c r="J84" s="84"/>
    </row>
    <row r="85" ht="15.75" customHeight="1" spans="1:10">
      <c r="A85" s="41"/>
      <c r="B85" s="72" t="s">
        <v>132</v>
      </c>
      <c r="C85" s="64"/>
      <c r="D85" s="64"/>
      <c r="E85" s="64"/>
      <c r="F85" s="64"/>
      <c r="G85" s="64"/>
      <c r="H85" s="64"/>
      <c r="I85" s="64"/>
      <c r="J85" s="82"/>
    </row>
    <row r="86" ht="15.75" customHeight="1" spans="1:10">
      <c r="A86" s="41"/>
      <c r="B86" s="66" t="s">
        <v>133</v>
      </c>
      <c r="C86" s="64"/>
      <c r="D86" s="64"/>
      <c r="E86" s="64"/>
      <c r="F86" s="64"/>
      <c r="G86" s="64"/>
      <c r="H86" s="64"/>
      <c r="I86" s="64"/>
      <c r="J86" s="82"/>
    </row>
    <row r="87" ht="15.75" customHeight="1" spans="1:10">
      <c r="A87" s="41"/>
      <c r="B87" s="73" t="s">
        <v>134</v>
      </c>
      <c r="C87" s="66" t="s">
        <v>135</v>
      </c>
      <c r="D87" s="64"/>
      <c r="E87" s="64"/>
      <c r="F87" s="64"/>
      <c r="G87" s="64"/>
      <c r="H87" s="82"/>
      <c r="I87" s="73" t="s">
        <v>53</v>
      </c>
      <c r="J87" s="73" t="s">
        <v>37</v>
      </c>
    </row>
    <row r="88" ht="15.75" customHeight="1" spans="1:12">
      <c r="A88" s="41"/>
      <c r="B88" s="67" t="s">
        <v>7</v>
      </c>
      <c r="C88" s="68" t="s">
        <v>136</v>
      </c>
      <c r="D88" s="69"/>
      <c r="E88" s="69"/>
      <c r="F88" s="69"/>
      <c r="G88" s="69"/>
      <c r="H88" s="70"/>
      <c r="I88" s="169">
        <v>0</v>
      </c>
      <c r="J88" s="115">
        <f>TRUNC((I32+I73+I83)*I88,2)</f>
        <v>0</v>
      </c>
      <c r="L88" s="164" t="s">
        <v>137</v>
      </c>
    </row>
    <row r="89" ht="15.75" customHeight="1" spans="1:12">
      <c r="A89" s="41"/>
      <c r="B89" s="67" t="s">
        <v>10</v>
      </c>
      <c r="C89" s="68" t="s">
        <v>138</v>
      </c>
      <c r="D89" s="69"/>
      <c r="E89" s="69"/>
      <c r="F89" s="69"/>
      <c r="G89" s="69"/>
      <c r="H89" s="70"/>
      <c r="I89" s="118">
        <v>0</v>
      </c>
      <c r="J89" s="115">
        <f>TRUNC((I32+I73+I83)*I89,2)</f>
        <v>0</v>
      </c>
      <c r="L89" s="164" t="s">
        <v>139</v>
      </c>
    </row>
    <row r="90" ht="15.75" customHeight="1" spans="1:12">
      <c r="A90" s="41"/>
      <c r="B90" s="67" t="s">
        <v>13</v>
      </c>
      <c r="C90" s="68" t="s">
        <v>140</v>
      </c>
      <c r="D90" s="69"/>
      <c r="E90" s="69"/>
      <c r="F90" s="69"/>
      <c r="G90" s="69"/>
      <c r="H90" s="70"/>
      <c r="I90" s="118">
        <v>0</v>
      </c>
      <c r="J90" s="115">
        <f>TRUNC((I32+I73+I83)*I90,2)</f>
        <v>0</v>
      </c>
      <c r="L90" s="164" t="s">
        <v>141</v>
      </c>
    </row>
    <row r="91" ht="15.75" customHeight="1" spans="1:12">
      <c r="A91" s="41"/>
      <c r="B91" s="67" t="s">
        <v>16</v>
      </c>
      <c r="C91" s="68" t="s">
        <v>142</v>
      </c>
      <c r="D91" s="69"/>
      <c r="E91" s="69"/>
      <c r="F91" s="69"/>
      <c r="G91" s="69"/>
      <c r="H91" s="70"/>
      <c r="I91" s="118">
        <v>0</v>
      </c>
      <c r="J91" s="115">
        <f>TRUNC((I32+I73+I83)*I91,2)</f>
        <v>0</v>
      </c>
      <c r="L91" s="164" t="s">
        <v>143</v>
      </c>
    </row>
    <row r="92" ht="15.75" customHeight="1" spans="1:12">
      <c r="A92" s="41"/>
      <c r="B92" s="67" t="s">
        <v>75</v>
      </c>
      <c r="C92" s="68" t="s">
        <v>144</v>
      </c>
      <c r="D92" s="69"/>
      <c r="E92" s="69"/>
      <c r="F92" s="69"/>
      <c r="G92" s="69"/>
      <c r="H92" s="70"/>
      <c r="I92" s="118">
        <v>0</v>
      </c>
      <c r="J92" s="115">
        <f>TRUNC((I32+I73+I83)*I92,2)</f>
        <v>0</v>
      </c>
      <c r="L92" s="164" t="s">
        <v>145</v>
      </c>
    </row>
    <row r="93" ht="15.75" customHeight="1" spans="1:12">
      <c r="A93" s="41"/>
      <c r="B93" s="67" t="s">
        <v>78</v>
      </c>
      <c r="C93" s="145" t="s">
        <v>146</v>
      </c>
      <c r="D93" s="146"/>
      <c r="E93" s="146"/>
      <c r="F93" s="146"/>
      <c r="G93" s="146"/>
      <c r="H93" s="147"/>
      <c r="I93" s="118">
        <v>0</v>
      </c>
      <c r="J93" s="115">
        <f>TRUNC((I32+I73+I83)*I93,2)</f>
        <v>0</v>
      </c>
      <c r="L93" s="164" t="s">
        <v>147</v>
      </c>
    </row>
    <row r="94" ht="15.75" customHeight="1" spans="1:12">
      <c r="A94" s="41"/>
      <c r="B94" s="66" t="s">
        <v>58</v>
      </c>
      <c r="C94" s="64"/>
      <c r="D94" s="64"/>
      <c r="E94" s="64"/>
      <c r="F94" s="64"/>
      <c r="G94" s="64"/>
      <c r="H94" s="82"/>
      <c r="I94" s="170">
        <f>SUM(I88:I93)</f>
        <v>0</v>
      </c>
      <c r="J94" s="171">
        <f>TRUNC(SUM(J88:J93),2)</f>
        <v>0</v>
      </c>
      <c r="L94" s="164" t="s">
        <v>131</v>
      </c>
    </row>
    <row r="95" ht="15.75" customHeight="1" spans="1:10">
      <c r="A95" s="41"/>
      <c r="B95" s="42"/>
      <c r="C95" s="42"/>
      <c r="D95" s="42"/>
      <c r="E95" s="42"/>
      <c r="F95" s="42"/>
      <c r="G95" s="42"/>
      <c r="H95" s="42"/>
      <c r="I95" s="42"/>
      <c r="J95" s="42"/>
    </row>
    <row r="96" ht="15.75" customHeight="1" spans="1:10">
      <c r="A96" s="41"/>
      <c r="B96" s="72" t="s">
        <v>148</v>
      </c>
      <c r="C96" s="64"/>
      <c r="D96" s="64"/>
      <c r="E96" s="64"/>
      <c r="F96" s="64"/>
      <c r="G96" s="64"/>
      <c r="H96" s="64"/>
      <c r="I96" s="64"/>
      <c r="J96" s="82"/>
    </row>
    <row r="97" ht="15.75" customHeight="1" spans="1:12">
      <c r="A97" s="41"/>
      <c r="B97" s="73">
        <v>5</v>
      </c>
      <c r="C97" s="66" t="s">
        <v>149</v>
      </c>
      <c r="D97" s="64"/>
      <c r="E97" s="64"/>
      <c r="F97" s="64"/>
      <c r="G97" s="64"/>
      <c r="H97" s="82"/>
      <c r="I97" s="66" t="s">
        <v>37</v>
      </c>
      <c r="J97" s="82"/>
      <c r="L97" s="172"/>
    </row>
    <row r="98" ht="15.75" customHeight="1" spans="1:12">
      <c r="A98" s="41"/>
      <c r="B98" s="77" t="s">
        <v>7</v>
      </c>
      <c r="C98" s="86" t="s">
        <v>150</v>
      </c>
      <c r="D98" s="142"/>
      <c r="E98" s="142"/>
      <c r="F98" s="142"/>
      <c r="G98" s="142"/>
      <c r="H98" s="143"/>
      <c r="I98" s="173">
        <f>'103.1-UNIF_EQUIP - ENCANADOR'!F8</f>
        <v>61.84</v>
      </c>
      <c r="J98" s="82"/>
      <c r="L98" s="164" t="s">
        <v>151</v>
      </c>
    </row>
    <row r="99" ht="15.75" customHeight="1" spans="1:12">
      <c r="A99" s="41"/>
      <c r="B99" s="77" t="s">
        <v>10</v>
      </c>
      <c r="C99" s="86" t="s">
        <v>152</v>
      </c>
      <c r="D99" s="142"/>
      <c r="E99" s="142"/>
      <c r="F99" s="142"/>
      <c r="G99" s="142"/>
      <c r="H99" s="143"/>
      <c r="I99" s="173">
        <f>'103.1-UNIF_EQUIP - ENCANADOR'!F19</f>
        <v>53.36</v>
      </c>
      <c r="J99" s="82"/>
      <c r="L99" s="164" t="s">
        <v>153</v>
      </c>
    </row>
    <row r="100" ht="15.75" customHeight="1" spans="1:12">
      <c r="A100" s="41"/>
      <c r="B100" s="66" t="s">
        <v>58</v>
      </c>
      <c r="C100" s="64"/>
      <c r="D100" s="64"/>
      <c r="E100" s="64"/>
      <c r="F100" s="64"/>
      <c r="G100" s="64"/>
      <c r="H100" s="82"/>
      <c r="I100" s="111">
        <f>TRUNC(SUM(I98:I99),2)</f>
        <v>115.2</v>
      </c>
      <c r="J100" s="82"/>
      <c r="L100" s="164" t="s">
        <v>59</v>
      </c>
    </row>
    <row r="101" ht="15.75" customHeight="1" spans="1:32">
      <c r="A101" s="109"/>
      <c r="B101" s="112"/>
      <c r="C101" s="112"/>
      <c r="D101" s="112"/>
      <c r="E101" s="112"/>
      <c r="F101" s="112"/>
      <c r="G101" s="112"/>
      <c r="H101" s="112"/>
      <c r="I101" s="112"/>
      <c r="J101" s="112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</row>
    <row r="102" ht="15.75" customHeight="1" spans="1:32">
      <c r="A102" s="109"/>
      <c r="B102" s="72" t="s">
        <v>154</v>
      </c>
      <c r="C102" s="64"/>
      <c r="D102" s="64"/>
      <c r="E102" s="64"/>
      <c r="F102" s="64"/>
      <c r="G102" s="64"/>
      <c r="H102" s="64"/>
      <c r="I102" s="64"/>
      <c r="J102" s="82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</row>
    <row r="103" ht="15.75" customHeight="1" spans="1:32">
      <c r="A103" s="109"/>
      <c r="B103" s="140">
        <v>6</v>
      </c>
      <c r="C103" s="148" t="s">
        <v>155</v>
      </c>
      <c r="D103" s="149"/>
      <c r="E103" s="149"/>
      <c r="F103" s="149"/>
      <c r="G103" s="149"/>
      <c r="H103" s="150"/>
      <c r="I103" s="140" t="s">
        <v>53</v>
      </c>
      <c r="J103" s="140" t="s">
        <v>37</v>
      </c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</row>
    <row r="104" ht="15.75" customHeight="1" spans="1:32">
      <c r="A104" s="109"/>
      <c r="B104" s="77" t="s">
        <v>7</v>
      </c>
      <c r="C104" s="86" t="s">
        <v>156</v>
      </c>
      <c r="D104" s="142"/>
      <c r="E104" s="142"/>
      <c r="F104" s="142"/>
      <c r="G104" s="142"/>
      <c r="H104" s="143"/>
      <c r="I104" s="163">
        <f>'99-CONTÍNUO'!I104</f>
        <v>0.0067</v>
      </c>
      <c r="J104" s="174">
        <f>TRUNC((I120*I104),2)</f>
        <v>24.09</v>
      </c>
      <c r="K104" s="109"/>
      <c r="L104" s="164" t="s">
        <v>157</v>
      </c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</row>
    <row r="105" ht="15.75" customHeight="1" spans="1:32">
      <c r="A105" s="109"/>
      <c r="B105" s="77" t="s">
        <v>10</v>
      </c>
      <c r="C105" s="86" t="s">
        <v>158</v>
      </c>
      <c r="D105" s="142"/>
      <c r="E105" s="142"/>
      <c r="F105" s="142"/>
      <c r="G105" s="142"/>
      <c r="H105" s="143"/>
      <c r="I105" s="163">
        <f>'99-CONTÍNUO'!I105</f>
        <v>0.0067</v>
      </c>
      <c r="J105" s="174">
        <f>TRUNC((I120*I105),2)</f>
        <v>24.09</v>
      </c>
      <c r="K105" s="109"/>
      <c r="L105" s="164" t="s">
        <v>159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</row>
    <row r="106" ht="15.75" customHeight="1" spans="1:32">
      <c r="A106" s="109"/>
      <c r="B106" s="77" t="s">
        <v>13</v>
      </c>
      <c r="C106" s="86" t="s">
        <v>160</v>
      </c>
      <c r="D106" s="142"/>
      <c r="E106" s="142"/>
      <c r="F106" s="142"/>
      <c r="G106" s="142"/>
      <c r="H106" s="143"/>
      <c r="I106" s="165"/>
      <c r="J106" s="174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</row>
    <row r="107" ht="15.75" customHeight="1" spans="1:32">
      <c r="A107" s="41"/>
      <c r="B107" s="151" t="s">
        <v>161</v>
      </c>
      <c r="C107" s="152"/>
      <c r="D107" s="153" t="s">
        <v>162</v>
      </c>
      <c r="E107" s="154" t="s">
        <v>163</v>
      </c>
      <c r="F107" s="155"/>
      <c r="G107" s="155"/>
      <c r="H107" s="156"/>
      <c r="I107" s="163">
        <f>'99-CONTÍNUO'!I107</f>
        <v>0.0042</v>
      </c>
      <c r="J107" s="174">
        <f>TRUNC((((I120+J104+J105)/(1-(I110)))*I107),2)</f>
        <v>16.51</v>
      </c>
      <c r="K107" s="109"/>
      <c r="L107" s="175" t="s">
        <v>164</v>
      </c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</row>
    <row r="108" ht="15.75" customHeight="1" spans="1:32">
      <c r="A108" s="41"/>
      <c r="B108" s="151" t="s">
        <v>165</v>
      </c>
      <c r="C108" s="152"/>
      <c r="D108" s="157"/>
      <c r="E108" s="154" t="s">
        <v>166</v>
      </c>
      <c r="F108" s="155"/>
      <c r="G108" s="155"/>
      <c r="H108" s="156"/>
      <c r="I108" s="176">
        <f>'99-CONTÍNUO'!I108</f>
        <v>0.0192</v>
      </c>
      <c r="J108" s="174">
        <f>TRUNC((((I120+J104+J105)/(1-(I110)))*I108),2)</f>
        <v>75.51</v>
      </c>
      <c r="K108" s="109"/>
      <c r="L108" s="175" t="s">
        <v>167</v>
      </c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</row>
    <row r="109" ht="15.75" customHeight="1" spans="1:32">
      <c r="A109" s="41"/>
      <c r="B109" s="151" t="s">
        <v>168</v>
      </c>
      <c r="C109" s="152"/>
      <c r="D109" s="158" t="s">
        <v>169</v>
      </c>
      <c r="E109" s="154" t="s">
        <v>170</v>
      </c>
      <c r="F109" s="155"/>
      <c r="G109" s="155"/>
      <c r="H109" s="156"/>
      <c r="I109" s="163">
        <f>'99-CONTÍNUO'!I109</f>
        <v>0.05</v>
      </c>
      <c r="J109" s="174">
        <f>TRUNC((((I120+J104+J105)/(1-(I110)))*I109),2)</f>
        <v>196.65</v>
      </c>
      <c r="K109" s="109"/>
      <c r="L109" s="175" t="s">
        <v>171</v>
      </c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</row>
    <row r="110" ht="15.75" customHeight="1" spans="1:32">
      <c r="A110" s="41"/>
      <c r="B110" s="66" t="s">
        <v>87</v>
      </c>
      <c r="C110" s="64"/>
      <c r="D110" s="64"/>
      <c r="E110" s="64"/>
      <c r="F110" s="64"/>
      <c r="G110" s="64"/>
      <c r="H110" s="82"/>
      <c r="I110" s="177">
        <f>SUM(I107:I109)</f>
        <v>0.0734</v>
      </c>
      <c r="J110" s="178">
        <f>TRUNC(SUM(J104:J109),2)</f>
        <v>336.85</v>
      </c>
      <c r="K110" s="109"/>
      <c r="L110" s="164" t="s">
        <v>172</v>
      </c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</row>
    <row r="111" ht="15.75" customHeight="1" spans="1:32">
      <c r="A111" s="41"/>
      <c r="B111" s="159"/>
      <c r="C111" s="159"/>
      <c r="D111" s="159"/>
      <c r="E111" s="159"/>
      <c r="F111" s="159"/>
      <c r="G111" s="159"/>
      <c r="H111" s="159"/>
      <c r="I111" s="159"/>
      <c r="J111" s="15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</row>
    <row r="112" ht="15.75" customHeight="1" spans="1:32">
      <c r="A112" s="41"/>
      <c r="B112" s="72" t="s">
        <v>173</v>
      </c>
      <c r="C112" s="64"/>
      <c r="D112" s="64"/>
      <c r="E112" s="64"/>
      <c r="F112" s="64"/>
      <c r="G112" s="64"/>
      <c r="H112" s="64"/>
      <c r="I112" s="64"/>
      <c r="J112" s="82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</row>
    <row r="113" ht="15.75" customHeight="1" spans="1:32">
      <c r="A113" s="41"/>
      <c r="B113" s="160"/>
      <c r="C113" s="160"/>
      <c r="D113" s="160"/>
      <c r="E113" s="160"/>
      <c r="F113" s="160"/>
      <c r="G113" s="160"/>
      <c r="H113" s="160"/>
      <c r="I113" s="160"/>
      <c r="J113" s="160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</row>
    <row r="114" ht="15.75" customHeight="1" spans="1:32">
      <c r="A114" s="41"/>
      <c r="B114" s="141" t="s">
        <v>174</v>
      </c>
      <c r="C114" s="64"/>
      <c r="D114" s="64"/>
      <c r="E114" s="64"/>
      <c r="F114" s="64"/>
      <c r="G114" s="64"/>
      <c r="H114" s="82"/>
      <c r="I114" s="141" t="s">
        <v>37</v>
      </c>
      <c r="J114" s="82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</row>
    <row r="115" ht="15.75" customHeight="1" spans="1:32">
      <c r="A115" s="41"/>
      <c r="B115" s="77" t="s">
        <v>7</v>
      </c>
      <c r="C115" s="86" t="s">
        <v>175</v>
      </c>
      <c r="D115" s="142"/>
      <c r="E115" s="142"/>
      <c r="F115" s="142"/>
      <c r="G115" s="142"/>
      <c r="H115" s="143"/>
      <c r="I115" s="108">
        <f>I32</f>
        <v>1805.03</v>
      </c>
      <c r="J115" s="82"/>
      <c r="K115" s="109"/>
      <c r="L115" s="164" t="s">
        <v>176</v>
      </c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</row>
    <row r="116" ht="15.75" customHeight="1" spans="1:32">
      <c r="A116" s="41"/>
      <c r="B116" s="77" t="s">
        <v>10</v>
      </c>
      <c r="C116" s="86" t="s">
        <v>177</v>
      </c>
      <c r="D116" s="142"/>
      <c r="E116" s="142"/>
      <c r="F116" s="142"/>
      <c r="G116" s="142"/>
      <c r="H116" s="143"/>
      <c r="I116" s="108">
        <f>I73</f>
        <v>1530.62</v>
      </c>
      <c r="J116" s="82"/>
      <c r="K116" s="109"/>
      <c r="L116" s="164" t="s">
        <v>178</v>
      </c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</row>
    <row r="117" ht="15.75" customHeight="1" spans="1:32">
      <c r="A117" s="41"/>
      <c r="B117" s="77" t="s">
        <v>13</v>
      </c>
      <c r="C117" s="86" t="s">
        <v>179</v>
      </c>
      <c r="D117" s="142"/>
      <c r="E117" s="142"/>
      <c r="F117" s="142"/>
      <c r="G117" s="142"/>
      <c r="H117" s="143"/>
      <c r="I117" s="108">
        <f>I83</f>
        <v>145.34</v>
      </c>
      <c r="J117" s="82"/>
      <c r="K117" s="109"/>
      <c r="L117" s="164" t="s">
        <v>180</v>
      </c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</row>
    <row r="118" ht="15.75" customHeight="1" spans="1:32">
      <c r="A118" s="41"/>
      <c r="B118" s="77" t="s">
        <v>16</v>
      </c>
      <c r="C118" s="86" t="s">
        <v>181</v>
      </c>
      <c r="D118" s="142"/>
      <c r="E118" s="142"/>
      <c r="F118" s="142"/>
      <c r="G118" s="142"/>
      <c r="H118" s="143"/>
      <c r="I118" s="108">
        <f>J94</f>
        <v>0</v>
      </c>
      <c r="J118" s="82"/>
      <c r="K118" s="109"/>
      <c r="L118" s="164" t="s">
        <v>182</v>
      </c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</row>
    <row r="119" ht="15.75" customHeight="1" spans="1:32">
      <c r="A119" s="41"/>
      <c r="B119" s="77" t="s">
        <v>75</v>
      </c>
      <c r="C119" s="86" t="s">
        <v>183</v>
      </c>
      <c r="D119" s="142"/>
      <c r="E119" s="142"/>
      <c r="F119" s="142"/>
      <c r="G119" s="142"/>
      <c r="H119" s="143"/>
      <c r="I119" s="108">
        <f>I100</f>
        <v>115.2</v>
      </c>
      <c r="J119" s="82"/>
      <c r="K119" s="109"/>
      <c r="L119" s="164" t="s">
        <v>184</v>
      </c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</row>
    <row r="120" ht="15.75" customHeight="1" spans="1:32">
      <c r="A120" s="41"/>
      <c r="B120" s="66" t="s">
        <v>185</v>
      </c>
      <c r="C120" s="64"/>
      <c r="D120" s="64"/>
      <c r="E120" s="64"/>
      <c r="F120" s="64"/>
      <c r="G120" s="64"/>
      <c r="H120" s="82"/>
      <c r="I120" s="179">
        <f>TRUNC(SUM(I115:J119),2)</f>
        <v>3596.19</v>
      </c>
      <c r="J120" s="82"/>
      <c r="K120" s="109"/>
      <c r="L120" s="164" t="s">
        <v>186</v>
      </c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</row>
    <row r="121" ht="15.75" customHeight="1" spans="1:32">
      <c r="A121" s="41"/>
      <c r="B121" s="77" t="s">
        <v>78</v>
      </c>
      <c r="C121" s="86" t="s">
        <v>187</v>
      </c>
      <c r="D121" s="142"/>
      <c r="E121" s="142"/>
      <c r="F121" s="142"/>
      <c r="G121" s="142"/>
      <c r="H121" s="143"/>
      <c r="I121" s="108">
        <f>J110</f>
        <v>336.85</v>
      </c>
      <c r="J121" s="82"/>
      <c r="K121" s="109"/>
      <c r="L121" s="164" t="s">
        <v>188</v>
      </c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</row>
    <row r="122" ht="15.75" customHeight="1" spans="1:32">
      <c r="A122" s="41"/>
      <c r="B122" s="66" t="s">
        <v>189</v>
      </c>
      <c r="C122" s="64"/>
      <c r="D122" s="64"/>
      <c r="E122" s="64"/>
      <c r="F122" s="64"/>
      <c r="G122" s="64"/>
      <c r="H122" s="82"/>
      <c r="I122" s="179">
        <f>TRUNC((I120+I121),2)</f>
        <v>3933.04</v>
      </c>
      <c r="J122" s="82"/>
      <c r="K122" s="109"/>
      <c r="L122" s="164" t="s">
        <v>190</v>
      </c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</row>
    <row r="123" ht="15.75" customHeight="1" spans="1:32">
      <c r="A123" s="41"/>
      <c r="B123" s="42"/>
      <c r="C123" s="41"/>
      <c r="D123" s="41"/>
      <c r="E123" s="41"/>
      <c r="F123" s="41"/>
      <c r="G123" s="41"/>
      <c r="H123" s="41"/>
      <c r="I123" s="41"/>
      <c r="J123" s="41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</row>
    <row r="124" ht="15.75" customHeight="1" spans="1:32">
      <c r="A124" s="41"/>
      <c r="B124" s="42"/>
      <c r="C124" s="41"/>
      <c r="D124" s="41"/>
      <c r="E124" s="41"/>
      <c r="F124" s="41"/>
      <c r="G124" s="41"/>
      <c r="H124" s="41"/>
      <c r="I124" s="41"/>
      <c r="J124" s="41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</row>
    <row r="125" ht="15.75" customHeight="1" spans="1:32">
      <c r="A125" s="161"/>
      <c r="B125" s="162"/>
      <c r="C125" s="161"/>
      <c r="D125" s="161"/>
      <c r="E125" s="161"/>
      <c r="F125" s="161"/>
      <c r="G125" s="161"/>
      <c r="H125" s="161"/>
      <c r="I125" s="161"/>
      <c r="J125" s="161"/>
      <c r="K125" s="180"/>
      <c r="L125" s="180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</row>
    <row r="126" ht="15.75" customHeight="1" spans="1:32">
      <c r="A126" s="161"/>
      <c r="B126" s="162"/>
      <c r="C126" s="161"/>
      <c r="D126" s="161"/>
      <c r="E126" s="161"/>
      <c r="F126" s="161"/>
      <c r="G126" s="161"/>
      <c r="H126" s="161"/>
      <c r="I126" s="161"/>
      <c r="J126" s="161"/>
      <c r="K126" s="180"/>
      <c r="L126" s="180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</row>
    <row r="127" ht="15.75" customHeight="1" spans="1:32">
      <c r="A127" s="161"/>
      <c r="B127" s="162"/>
      <c r="C127" s="161"/>
      <c r="D127" s="161"/>
      <c r="E127" s="161"/>
      <c r="F127" s="161"/>
      <c r="G127" s="161"/>
      <c r="H127" s="161"/>
      <c r="I127" s="161"/>
      <c r="J127" s="161"/>
      <c r="K127" s="180"/>
      <c r="L127" s="180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</row>
    <row r="128" ht="15.75" customHeight="1" spans="1:32">
      <c r="A128" s="161"/>
      <c r="B128" s="162"/>
      <c r="C128" s="161"/>
      <c r="D128" s="161"/>
      <c r="E128" s="161"/>
      <c r="F128" s="161"/>
      <c r="G128" s="161"/>
      <c r="H128" s="161"/>
      <c r="I128" s="161"/>
      <c r="J128" s="161"/>
      <c r="K128" s="180"/>
      <c r="L128" s="180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</row>
    <row r="129" ht="15.75" customHeight="1" spans="1:32">
      <c r="A129" s="161"/>
      <c r="B129" s="162"/>
      <c r="C129" s="161"/>
      <c r="D129" s="161"/>
      <c r="E129" s="161"/>
      <c r="F129" s="161"/>
      <c r="G129" s="161"/>
      <c r="H129" s="161"/>
      <c r="I129" s="161"/>
      <c r="J129" s="161"/>
      <c r="K129" s="180"/>
      <c r="L129" s="180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</row>
    <row r="130" ht="15.75" customHeight="1" spans="1:32">
      <c r="A130" s="161"/>
      <c r="B130" s="162"/>
      <c r="C130" s="161"/>
      <c r="D130" s="161"/>
      <c r="E130" s="161"/>
      <c r="F130" s="161"/>
      <c r="G130" s="161"/>
      <c r="H130" s="161"/>
      <c r="I130" s="161"/>
      <c r="J130" s="161"/>
      <c r="K130" s="180"/>
      <c r="L130" s="180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</row>
    <row r="131" ht="15.75" customHeight="1" spans="1:32">
      <c r="A131" s="161"/>
      <c r="B131" s="162"/>
      <c r="C131" s="161"/>
      <c r="D131" s="161"/>
      <c r="E131" s="161"/>
      <c r="F131" s="161"/>
      <c r="G131" s="161"/>
      <c r="H131" s="161"/>
      <c r="I131" s="161"/>
      <c r="J131" s="161"/>
      <c r="K131" s="180"/>
      <c r="L131" s="180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</row>
    <row r="132" ht="15.75" customHeight="1" spans="1:32">
      <c r="A132" s="161"/>
      <c r="B132" s="162"/>
      <c r="C132" s="161"/>
      <c r="D132" s="161"/>
      <c r="E132" s="161"/>
      <c r="F132" s="161"/>
      <c r="G132" s="161"/>
      <c r="H132" s="161"/>
      <c r="I132" s="161"/>
      <c r="J132" s="161"/>
      <c r="K132" s="180"/>
      <c r="L132" s="180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</row>
    <row r="133" ht="15.75" customHeight="1" spans="1:32">
      <c r="A133" s="161"/>
      <c r="B133" s="162"/>
      <c r="C133" s="161"/>
      <c r="D133" s="161"/>
      <c r="E133" s="161"/>
      <c r="F133" s="161"/>
      <c r="G133" s="161"/>
      <c r="H133" s="161"/>
      <c r="I133" s="161"/>
      <c r="J133" s="161"/>
      <c r="K133" s="180"/>
      <c r="L133" s="180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</row>
    <row r="134" ht="15.75" customHeight="1" spans="1:32">
      <c r="A134" s="161"/>
      <c r="B134" s="162"/>
      <c r="C134" s="161"/>
      <c r="D134" s="161"/>
      <c r="E134" s="161"/>
      <c r="F134" s="161"/>
      <c r="G134" s="161"/>
      <c r="H134" s="161"/>
      <c r="I134" s="161"/>
      <c r="J134" s="161"/>
      <c r="K134" s="180"/>
      <c r="L134" s="180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</row>
    <row r="135" ht="15.75" customHeight="1" spans="1:32">
      <c r="A135" s="161"/>
      <c r="B135" s="162"/>
      <c r="C135" s="161"/>
      <c r="D135" s="161"/>
      <c r="E135" s="161"/>
      <c r="F135" s="161"/>
      <c r="G135" s="161"/>
      <c r="H135" s="161"/>
      <c r="I135" s="161"/>
      <c r="J135" s="161"/>
      <c r="K135" s="180"/>
      <c r="L135" s="180"/>
      <c r="M135" s="181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</row>
    <row r="136" ht="15.75" customHeight="1" spans="1:32">
      <c r="A136" s="161"/>
      <c r="B136" s="162"/>
      <c r="C136" s="161"/>
      <c r="D136" s="161"/>
      <c r="E136" s="161"/>
      <c r="F136" s="161"/>
      <c r="G136" s="161"/>
      <c r="H136" s="161"/>
      <c r="I136" s="161"/>
      <c r="J136" s="161"/>
      <c r="K136" s="180"/>
      <c r="L136" s="180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</row>
    <row r="137" ht="15.75" customHeight="1" spans="1:32">
      <c r="A137" s="161"/>
      <c r="B137" s="162"/>
      <c r="C137" s="161"/>
      <c r="D137" s="161"/>
      <c r="E137" s="161"/>
      <c r="F137" s="161"/>
      <c r="G137" s="161"/>
      <c r="H137" s="161"/>
      <c r="I137" s="161"/>
      <c r="J137" s="161"/>
      <c r="K137" s="180"/>
      <c r="L137" s="180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</row>
    <row r="138" ht="15.75" customHeight="1" spans="1:12">
      <c r="A138" s="161"/>
      <c r="B138" s="162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</row>
    <row r="139" ht="15.75" customHeight="1" spans="1:12">
      <c r="A139" s="161"/>
      <c r="B139" s="162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</row>
    <row r="140" ht="15.75" customHeight="1" spans="1:12">
      <c r="A140" s="161"/>
      <c r="B140" s="162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</row>
    <row r="141" ht="15.75" customHeight="1" spans="1:12">
      <c r="A141" s="161"/>
      <c r="B141" s="162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</row>
    <row r="142" ht="15.75" customHeight="1" spans="1:12">
      <c r="A142" s="161"/>
      <c r="B142" s="162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</row>
    <row r="143" ht="15.75" customHeight="1" spans="1:12">
      <c r="A143" s="161"/>
      <c r="B143" s="162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</row>
    <row r="144" ht="15.75" customHeight="1" spans="1:12">
      <c r="A144" s="161"/>
      <c r="B144" s="162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</row>
    <row r="145" ht="15.75" customHeight="1" spans="1:12">
      <c r="A145" s="161"/>
      <c r="B145" s="162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</row>
    <row r="146" ht="15.75" customHeight="1" spans="1:12">
      <c r="A146" s="161"/>
      <c r="B146" s="162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</row>
    <row r="147" ht="15.75" customHeight="1" spans="1:12">
      <c r="A147" s="161"/>
      <c r="B147" s="162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</row>
    <row r="148" ht="15.75" customHeight="1" spans="1:12">
      <c r="A148" s="161"/>
      <c r="B148" s="162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</row>
    <row r="149" ht="15.75" customHeight="1" spans="1:12">
      <c r="A149" s="161"/>
      <c r="B149" s="162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</row>
    <row r="150" ht="15.75" customHeight="1" spans="1:12">
      <c r="A150" s="161"/>
      <c r="B150" s="162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</row>
    <row r="151" ht="15.75" customHeight="1" spans="1:12">
      <c r="A151" s="161"/>
      <c r="B151" s="162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</row>
    <row r="152" ht="15.75" customHeight="1" spans="1:12">
      <c r="A152" s="161"/>
      <c r="B152" s="162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</row>
    <row r="153" ht="15.75" customHeight="1" spans="1:12">
      <c r="A153" s="161"/>
      <c r="B153" s="162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</row>
    <row r="154" ht="15.75" customHeight="1" spans="1:12">
      <c r="A154" s="161"/>
      <c r="B154" s="162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</row>
    <row r="155" ht="15.75" customHeight="1" spans="1:12">
      <c r="A155" s="161"/>
      <c r="B155" s="162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</row>
    <row r="156" ht="15.75" customHeight="1" spans="1:12">
      <c r="A156" s="161"/>
      <c r="B156" s="162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</row>
    <row r="157" ht="15.75" customHeight="1" spans="1:12">
      <c r="A157" s="161"/>
      <c r="B157" s="162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</row>
    <row r="158" ht="15.75" customHeight="1" spans="1:12">
      <c r="A158" s="161"/>
      <c r="B158" s="162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</row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8">
    <mergeCell ref="B2:J2"/>
    <mergeCell ref="B7:J7"/>
    <mergeCell ref="H9:J9"/>
    <mergeCell ref="H10:J10"/>
    <mergeCell ref="H11:J11"/>
    <mergeCell ref="H12:J12"/>
    <mergeCell ref="B14:J14"/>
    <mergeCell ref="B15:J15"/>
    <mergeCell ref="I16:J16"/>
    <mergeCell ref="D17:J17"/>
    <mergeCell ref="B19:J19"/>
    <mergeCell ref="B20:J20"/>
    <mergeCell ref="I21:J21"/>
    <mergeCell ref="I22:J22"/>
    <mergeCell ref="I23:J23"/>
    <mergeCell ref="I24:J24"/>
    <mergeCell ref="I25:J25"/>
    <mergeCell ref="B27:J27"/>
    <mergeCell ref="I28:J28"/>
    <mergeCell ref="I29:J29"/>
    <mergeCell ref="I30:J30"/>
    <mergeCell ref="I31:J31"/>
    <mergeCell ref="B32:H32"/>
    <mergeCell ref="I32:J32"/>
    <mergeCell ref="B34:J34"/>
    <mergeCell ref="B35:J35"/>
    <mergeCell ref="C36:H36"/>
    <mergeCell ref="B39:H39"/>
    <mergeCell ref="I39:J39"/>
    <mergeCell ref="B40:J40"/>
    <mergeCell ref="B42:J42"/>
    <mergeCell ref="C43:H43"/>
    <mergeCell ref="C46:D46"/>
    <mergeCell ref="B52:H52"/>
    <mergeCell ref="B53:J53"/>
    <mergeCell ref="B55:J55"/>
    <mergeCell ref="C56:H56"/>
    <mergeCell ref="I56:J56"/>
    <mergeCell ref="C61:H61"/>
    <mergeCell ref="I61:J61"/>
    <mergeCell ref="C62:H62"/>
    <mergeCell ref="I62:J62"/>
    <mergeCell ref="B63:H63"/>
    <mergeCell ref="I63:J63"/>
    <mergeCell ref="B67:J67"/>
    <mergeCell ref="C69:H69"/>
    <mergeCell ref="I69:J69"/>
    <mergeCell ref="I70:J70"/>
    <mergeCell ref="I71:J71"/>
    <mergeCell ref="I72:J72"/>
    <mergeCell ref="B73:H73"/>
    <mergeCell ref="I73:J73"/>
    <mergeCell ref="B75:J75"/>
    <mergeCell ref="C76:H76"/>
    <mergeCell ref="B83:H83"/>
    <mergeCell ref="I83:J83"/>
    <mergeCell ref="B85:J85"/>
    <mergeCell ref="B86:J86"/>
    <mergeCell ref="C87:H87"/>
    <mergeCell ref="B94:H94"/>
    <mergeCell ref="B96:J96"/>
    <mergeCell ref="C97:H97"/>
    <mergeCell ref="I97:J97"/>
    <mergeCell ref="I98:J98"/>
    <mergeCell ref="I99:J99"/>
    <mergeCell ref="B100:H100"/>
    <mergeCell ref="I100:J100"/>
    <mergeCell ref="B102:J102"/>
    <mergeCell ref="B110:H110"/>
    <mergeCell ref="B112:J112"/>
    <mergeCell ref="B114:H114"/>
    <mergeCell ref="I114:J114"/>
    <mergeCell ref="I115:J115"/>
    <mergeCell ref="I116:J116"/>
    <mergeCell ref="I117:J117"/>
    <mergeCell ref="I118:J118"/>
    <mergeCell ref="I119:J119"/>
    <mergeCell ref="B120:H120"/>
    <mergeCell ref="I120:J120"/>
    <mergeCell ref="I121:J121"/>
    <mergeCell ref="B122:H122"/>
    <mergeCell ref="I122:J122"/>
    <mergeCell ref="B57:B58"/>
    <mergeCell ref="B59:B60"/>
    <mergeCell ref="C57:C58"/>
    <mergeCell ref="C59:C60"/>
    <mergeCell ref="I57:J58"/>
    <mergeCell ref="I59:J60"/>
  </mergeCells>
  <pageMargins left="0.511805555555556" right="0.511805555555556" top="0.786805555555556" bottom="0.786805555555556" header="0" footer="0"/>
  <pageSetup paperSize="9" scale="71" orientation="portrait"/>
  <headerFooter/>
  <rowBreaks count="1" manualBreakCount="1">
    <brk id="66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99-CONTÍNUO</vt:lpstr>
      <vt:lpstr>99.1-UNIF_EQUIP - CONTÍNUO</vt:lpstr>
      <vt:lpstr>100-AUX. SERVIÇOS ALIMENTAÇÃO</vt:lpstr>
      <vt:lpstr>100.1-UNIF_EQUIP-AUX.SERV.ALIM.</vt:lpstr>
      <vt:lpstr>101-SERVENTE DE OBRAS</vt:lpstr>
      <vt:lpstr>101.1-UNIF_EQUIP-SERV. DE OBRAS</vt:lpstr>
      <vt:lpstr>102-OPERADOR DE CÂMARAS FRIAS</vt:lpstr>
      <vt:lpstr>102.1-UNIF_EQUIP-OP. CÂM. FRIAS</vt:lpstr>
      <vt:lpstr>103-ENCANADOR</vt:lpstr>
      <vt:lpstr>103.1-UNIF_EQUIP - ENCANADOR</vt:lpstr>
      <vt:lpstr>104-CARPINTEIRO</vt:lpstr>
      <vt:lpstr>104.1-UNIF_EQUIP - CARPINTEIRO</vt:lpstr>
      <vt:lpstr>105-COZINHEIRO</vt:lpstr>
      <vt:lpstr>105.1-UNIF_EQUIP - COZINHEIRO</vt:lpstr>
      <vt:lpstr>106-ELETRICISTA DE INST.</vt:lpstr>
      <vt:lpstr>106.1-UNIF_EQUIP-ELET. DE INST.</vt:lpstr>
      <vt:lpstr>107-INSPETOR DE ALUNO - 32h</vt:lpstr>
      <vt:lpstr>107.1-UNIF_EQUIP-INSP. DE ALUNO</vt:lpstr>
      <vt:lpstr>108-INSPETOR DE ALUNO - 44h</vt:lpstr>
      <vt:lpstr>108.1-UNIF_EQUIP-INSP. DE ALUNO</vt:lpstr>
      <vt:lpstr>109-MOTORISTA DE CAMINHÃO</vt:lpstr>
      <vt:lpstr>109.1-UNIF_EQUIP-MOT. CAMINHÃO</vt:lpstr>
      <vt:lpstr>110-OPERADOR DE MÁQ. COPIADORA</vt:lpstr>
      <vt:lpstr>110.1-UNIF_EQUIP - OP.MÁQ.COP.</vt:lpstr>
      <vt:lpstr>111-PEDREIRO</vt:lpstr>
      <vt:lpstr>111.1-UNIF_EQUIP - PEDREIRO</vt:lpstr>
      <vt:lpstr>112-PINTOR DE OBRAS</vt:lpstr>
      <vt:lpstr>112.1-UNIF_EQUIP-PINT. OBRAS</vt:lpstr>
      <vt:lpstr>113-TRABALHADOR AGROPECUÁRIO</vt:lpstr>
      <vt:lpstr>113.1-UNIF_EQUIP-TRAB. AGROP.</vt:lpstr>
      <vt:lpstr>114-TRATORISTA AGRÍCOLA</vt:lpstr>
      <vt:lpstr>114.1-UNIF_EQUIP - TRAT. AGRÍC.</vt:lpstr>
      <vt:lpstr>115-OPERADOR DE ETA</vt:lpstr>
      <vt:lpstr>115.1-UNIF_EQUIP - OP. DE ETA</vt:lpstr>
      <vt:lpstr>RESUMO GERAL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lorena.silva</cp:lastModifiedBy>
  <dcterms:created xsi:type="dcterms:W3CDTF">2023-11-09T14:24:29Z</dcterms:created>
  <dcterms:modified xsi:type="dcterms:W3CDTF">2023-11-09T14:31:46Z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1046-10.2.0.6080</vt:lpwstr>
  </property>
</Properties>
</file>